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C:\Users\OUTOMASOV\Desktop\VO šport 2019\Rekonštrukcia atletického areálu v obci\na web final\"/>
    </mc:Choice>
  </mc:AlternateContent>
  <xr:revisionPtr revIDLastSave="0" documentId="13_ncr:1_{B0DD3256-58E2-45DD-8E7A-67F38F23B869}" xr6:coauthVersionLast="44" xr6:coauthVersionMax="44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Rekapitulácia stavby" sheetId="1" state="veryHidden" r:id="rId1"/>
    <sheet name="80 - OÚ Tomášov - areál Z..." sheetId="2" r:id="rId2"/>
  </sheets>
  <definedNames>
    <definedName name="_xlnm._FilterDatabase" localSheetId="1" hidden="1">'80 - OÚ Tomášov - areál Z...'!$C$115:$K$127</definedName>
    <definedName name="_xlnm.Print_Titles" localSheetId="1">'80 - OÚ Tomášov - areál Z...'!$115:$115</definedName>
    <definedName name="_xlnm.Print_Titles" localSheetId="0">'Rekapitulácia stavby'!$92:$92</definedName>
    <definedName name="_xlnm.Print_Area" localSheetId="1">'80 - OÚ Tomášov - areál Z...'!$C$4:$J$76,'80 - OÚ Tomášov - areál Z...'!$C$105:$K$127</definedName>
    <definedName name="_xlnm.Print_Area" localSheetId="0">'Rekapitulácia stavby'!$D$4:$AO$76,'Rekapitulácia stavby'!$C$82:$AQ$96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35" i="2" l="1"/>
  <c r="J34" i="2"/>
  <c r="AY95" i="1" s="1"/>
  <c r="J33" i="2"/>
  <c r="AX95" i="1" s="1"/>
  <c r="BI127" i="2"/>
  <c r="BH127" i="2"/>
  <c r="BG127" i="2"/>
  <c r="BE127" i="2"/>
  <c r="T127" i="2"/>
  <c r="T126" i="2" s="1"/>
  <c r="R127" i="2"/>
  <c r="R126" i="2" s="1"/>
  <c r="P127" i="2"/>
  <c r="P126" i="2" s="1"/>
  <c r="BK127" i="2"/>
  <c r="BK126" i="2" s="1"/>
  <c r="J126" i="2" s="1"/>
  <c r="J98" i="2" s="1"/>
  <c r="J127" i="2"/>
  <c r="BF127" i="2"/>
  <c r="BI125" i="2"/>
  <c r="BH125" i="2"/>
  <c r="BG125" i="2"/>
  <c r="BE125" i="2"/>
  <c r="T125" i="2"/>
  <c r="R125" i="2"/>
  <c r="P125" i="2"/>
  <c r="BK125" i="2"/>
  <c r="J125" i="2"/>
  <c r="BF125" i="2" s="1"/>
  <c r="BI124" i="2"/>
  <c r="BH124" i="2"/>
  <c r="BG124" i="2"/>
  <c r="BE124" i="2"/>
  <c r="T124" i="2"/>
  <c r="R124" i="2"/>
  <c r="P124" i="2"/>
  <c r="BK124" i="2"/>
  <c r="J124" i="2"/>
  <c r="BF124" i="2" s="1"/>
  <c r="BI123" i="2"/>
  <c r="BH123" i="2"/>
  <c r="BG123" i="2"/>
  <c r="BE123" i="2"/>
  <c r="T123" i="2"/>
  <c r="T122" i="2" s="1"/>
  <c r="R123" i="2"/>
  <c r="R122" i="2" s="1"/>
  <c r="P123" i="2"/>
  <c r="P122" i="2" s="1"/>
  <c r="BK123" i="2"/>
  <c r="BK122" i="2" s="1"/>
  <c r="J123" i="2"/>
  <c r="BF123" i="2"/>
  <c r="BI121" i="2"/>
  <c r="BH121" i="2"/>
  <c r="BG121" i="2"/>
  <c r="BE121" i="2"/>
  <c r="T121" i="2"/>
  <c r="R121" i="2"/>
  <c r="P121" i="2"/>
  <c r="BK121" i="2"/>
  <c r="J121" i="2"/>
  <c r="BF121" i="2" s="1"/>
  <c r="BI120" i="2"/>
  <c r="BH120" i="2"/>
  <c r="BG120" i="2"/>
  <c r="BE120" i="2"/>
  <c r="T120" i="2"/>
  <c r="R120" i="2"/>
  <c r="P120" i="2"/>
  <c r="BK120" i="2"/>
  <c r="J120" i="2"/>
  <c r="BF120" i="2" s="1"/>
  <c r="BI119" i="2"/>
  <c r="F35" i="2" s="1"/>
  <c r="BD95" i="1" s="1"/>
  <c r="BD94" i="1" s="1"/>
  <c r="W33" i="1" s="1"/>
  <c r="BH119" i="2"/>
  <c r="F34" i="2"/>
  <c r="BC95" i="1" s="1"/>
  <c r="BC94" i="1" s="1"/>
  <c r="BG119" i="2"/>
  <c r="F33" i="2" s="1"/>
  <c r="BB95" i="1" s="1"/>
  <c r="BB94" i="1" s="1"/>
  <c r="BE119" i="2"/>
  <c r="J31" i="2"/>
  <c r="AV95" i="1" s="1"/>
  <c r="F31" i="2"/>
  <c r="AZ95" i="1" s="1"/>
  <c r="AZ94" i="1" s="1"/>
  <c r="T119" i="2"/>
  <c r="T118" i="2" s="1"/>
  <c r="R119" i="2"/>
  <c r="R118" i="2" s="1"/>
  <c r="R117" i="2" s="1"/>
  <c r="R116" i="2" s="1"/>
  <c r="P119" i="2"/>
  <c r="P118" i="2" s="1"/>
  <c r="BK119" i="2"/>
  <c r="BK118" i="2"/>
  <c r="J118" i="2" s="1"/>
  <c r="J96" i="2" s="1"/>
  <c r="J119" i="2"/>
  <c r="BF119" i="2"/>
  <c r="F110" i="2"/>
  <c r="E108" i="2"/>
  <c r="F87" i="2"/>
  <c r="E85" i="2"/>
  <c r="J22" i="2"/>
  <c r="E22" i="2"/>
  <c r="J113" i="2"/>
  <c r="J90" i="2"/>
  <c r="J21" i="2"/>
  <c r="J19" i="2"/>
  <c r="E19" i="2"/>
  <c r="J112" i="2" s="1"/>
  <c r="J89" i="2"/>
  <c r="J18" i="2"/>
  <c r="J16" i="2"/>
  <c r="E16" i="2"/>
  <c r="F113" i="2"/>
  <c r="F90" i="2"/>
  <c r="J15" i="2"/>
  <c r="J13" i="2"/>
  <c r="E13" i="2"/>
  <c r="F112" i="2" s="1"/>
  <c r="F89" i="2"/>
  <c r="J12" i="2"/>
  <c r="J110" i="2"/>
  <c r="J87" i="2"/>
  <c r="AS94" i="1"/>
  <c r="L90" i="1"/>
  <c r="AM90" i="1"/>
  <c r="AM89" i="1"/>
  <c r="L89" i="1"/>
  <c r="AM87" i="1"/>
  <c r="L87" i="1"/>
  <c r="L85" i="1"/>
  <c r="L84" i="1"/>
  <c r="AV94" i="1" l="1"/>
  <c r="W29" i="1"/>
  <c r="AY94" i="1"/>
  <c r="W32" i="1"/>
  <c r="J32" i="2"/>
  <c r="AW95" i="1" s="1"/>
  <c r="AT95" i="1" s="1"/>
  <c r="P117" i="2"/>
  <c r="P116" i="2" s="1"/>
  <c r="AU95" i="1" s="1"/>
  <c r="AU94" i="1" s="1"/>
  <c r="T117" i="2"/>
  <c r="T116" i="2" s="1"/>
  <c r="W31" i="1"/>
  <c r="AX94" i="1"/>
  <c r="J122" i="2"/>
  <c r="J97" i="2" s="1"/>
  <c r="BK117" i="2"/>
  <c r="F32" i="2"/>
  <c r="BA95" i="1" s="1"/>
  <c r="BA94" i="1" s="1"/>
  <c r="J117" i="2" l="1"/>
  <c r="J95" i="2" s="1"/>
  <c r="BK116" i="2"/>
  <c r="J116" i="2" s="1"/>
  <c r="AW94" i="1"/>
  <c r="AK30" i="1" s="1"/>
  <c r="W30" i="1"/>
  <c r="AK29" i="1"/>
  <c r="AT94" i="1"/>
  <c r="J28" i="2" l="1"/>
  <c r="J94" i="2"/>
  <c r="J37" i="2" l="1"/>
  <c r="AG95" i="1"/>
  <c r="AN95" i="1" l="1"/>
  <c r="AG94" i="1"/>
  <c r="AK26" i="1" l="1"/>
  <c r="AK35" i="1" s="1"/>
  <c r="AN94" i="1"/>
</calcChain>
</file>

<file path=xl/sharedStrings.xml><?xml version="1.0" encoding="utf-8"?>
<sst xmlns="http://schemas.openxmlformats.org/spreadsheetml/2006/main" count="365" uniqueCount="145">
  <si>
    <t>Export Komplet</t>
  </si>
  <si>
    <t/>
  </si>
  <si>
    <t>2.0</t>
  </si>
  <si>
    <t>False</t>
  </si>
  <si>
    <t>{b03ea1a3-5c7b-4d8a-95da-b226f6fb71bc}</t>
  </si>
  <si>
    <t>&gt;&gt;  skryté stĺpce  &lt;&lt;</t>
  </si>
  <si>
    <t>0,001</t>
  </si>
  <si>
    <t>20</t>
  </si>
  <si>
    <t>REKAPITULÁCIA STAVBY</t>
  </si>
  <si>
    <t>v ---  nižšie sa nachádzajú doplnkové a pomocné údaje k zostavám  --- v</t>
  </si>
  <si>
    <t>Návod na vyplnenie</t>
  </si>
  <si>
    <t>Kód:</t>
  </si>
  <si>
    <t>80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</si>
  <si>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</si>
  <si>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</si>
  <si>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OÚ Tomášov - areál ZŠ Tomášov, projekt ÚV SR</t>
  </si>
  <si>
    <t>JKSO:</t>
  </si>
  <si>
    <t>KS:</t>
  </si>
  <si>
    <t>Miesto:</t>
  </si>
  <si>
    <t>Tomášov</t>
  </si>
  <si>
    <t>Dátum:</t>
  </si>
  <si>
    <t>30. 8. 2019</t>
  </si>
  <si>
    <t>Objednávateľ:</t>
  </si>
  <si>
    <t>IČO:</t>
  </si>
  <si>
    <t xml:space="preserve"> </t>
  </si>
  <si>
    <t>IČ DPH:</t>
  </si>
  <si>
    <t>Zhotoviteľ:</t>
  </si>
  <si>
    <t>Vyplň údaj</t>
  </si>
  <si>
    <t>Projektant:</t>
  </si>
  <si>
    <t>True</t>
  </si>
  <si>
    <t>0,01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</si>
  <si>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</si>
  <si>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</si>
  <si>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</si>
  <si>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</si>
  <si>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</si>
  <si>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</si>
  <si>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</si>
  <si>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</si>
  <si>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</si>
  <si>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</si>
  <si>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</si>
  <si>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</si>
  <si>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</si>
  <si>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</si>
  <si>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</si>
  <si>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</si>
  <si>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</si>
  <si>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</si>
  <si>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</si>
  <si>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</si>
  <si>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</si>
  <si>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</si>
  <si>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</si>
  <si>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</si>
  <si>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</si>
  <si>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</si>
  <si>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</si>
  <si>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</si>
  <si>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</si>
  <si>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</si>
  <si>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</si>
  <si>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</si>
  <si>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</si>
  <si>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</si>
  <si>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</si>
  <si>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</si>
  <si>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</si>
  <si>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</si>
  <si>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</si>
  <si>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</si>
  <si>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</si>
  <si>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</si>
  <si>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</si>
  <si>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</si>
  <si>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</si>
  <si>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</si>
  <si>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</si>
  <si>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</si>
  <si>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</si>
  <si>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KRYCÍ LIST ROZPOČTU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</si>
  <si>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</si>
  <si>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</si>
  <si>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</si>
  <si>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</si>
  <si>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</si>
  <si>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</si>
  <si>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</si>
  <si>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9 - Ostatné konštrukcie a práce-búranie</t>
  </si>
  <si>
    <t xml:space="preserve">    99 - Presun hmôt HSV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</si>
  <si>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</si>
  <si>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</si>
  <si>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</si>
  <si>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</si>
  <si>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</si>
  <si>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</si>
  <si>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</si>
  <si>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</si>
  <si>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</si>
  <si>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</si>
  <si>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</si>
  <si>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</si>
  <si>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</si>
  <si>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</si>
  <si>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</si>
  <si>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</si>
  <si>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</si>
  <si>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113204111</t>
  </si>
  <si>
    <t>Vytrhanie obrúb záhonových,  -0,04000t</t>
  </si>
  <si>
    <t>bm</t>
  </si>
  <si>
    <t>4</t>
  </si>
  <si>
    <t>2</t>
  </si>
  <si>
    <t>-232369722</t>
  </si>
  <si>
    <t>132201101</t>
  </si>
  <si>
    <t>Hĺbenie rýh pre obrubníky a úpravou krajníc</t>
  </si>
  <si>
    <t>-1308242404</t>
  </si>
  <si>
    <t>3</t>
  </si>
  <si>
    <t>181101102</t>
  </si>
  <si>
    <t>Úprava pláne so zhutnením</t>
  </si>
  <si>
    <t>m2</t>
  </si>
  <si>
    <t>854031766</t>
  </si>
  <si>
    <t>9</t>
  </si>
  <si>
    <t>Ostatné konštrukcie a práce-búranie</t>
  </si>
  <si>
    <t>916561112</t>
  </si>
  <si>
    <t>Osadenie záhonového do lôžka z betónu</t>
  </si>
  <si>
    <t>1711345366</t>
  </si>
  <si>
    <t>5</t>
  </si>
  <si>
    <t>M</t>
  </si>
  <si>
    <t>592170001400</t>
  </si>
  <si>
    <t>Obrubník parkový, lxšxv 500x50x200 mm</t>
  </si>
  <si>
    <t>ks</t>
  </si>
  <si>
    <t>8</t>
  </si>
  <si>
    <t>178236469</t>
  </si>
  <si>
    <t>6</t>
  </si>
  <si>
    <t>918101112</t>
  </si>
  <si>
    <t>Lôžko pod obrubníky, krajníky alebo obruby z dlažobných kociek z betónu prostého tr. C 16/20</t>
  </si>
  <si>
    <t>1469700395</t>
  </si>
  <si>
    <t>99</t>
  </si>
  <si>
    <t>Presun hmôt HSV</t>
  </si>
  <si>
    <t>7</t>
  </si>
  <si>
    <t>998223011</t>
  </si>
  <si>
    <t xml:space="preserve">Presun hmôt </t>
  </si>
  <si>
    <t>súb</t>
  </si>
  <si>
    <t>-717128338</t>
  </si>
  <si>
    <t>Rekonštrukcia atletického areálu v obci Tomášov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</si>
</sst>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4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  <font>
      <b/>
      <sz val="11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2" fillId="0" borderId="0" applyNumberFormat="0" applyFill="0" applyBorder="0" applyAlignment="0" applyProtection="0"/>
  </cellStyleXfs>
  <cellXfs count="225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4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6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19" fillId="5" borderId="0" xfId="0" applyFont="1" applyFill="1" applyAlignment="1">
      <alignment horizontal="center" vertical="center"/>
    </xf>
    <xf numFmtId="0" fontId="20" fillId="0" borderId="16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4" fontId="21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7" fillId="0" borderId="14" xfId="0" applyNumberFormat="1" applyFont="1" applyBorder="1" applyAlignment="1">
      <alignment vertical="center"/>
    </xf>
    <xf numFmtId="4" fontId="17" fillId="0" borderId="0" xfId="0" applyNumberFormat="1" applyFont="1" applyBorder="1" applyAlignment="1">
      <alignment vertical="center"/>
    </xf>
    <xf numFmtId="166" fontId="17" fillId="0" borderId="0" xfId="0" applyNumberFormat="1" applyFont="1" applyBorder="1" applyAlignment="1">
      <alignment vertical="center"/>
    </xf>
    <xf numFmtId="4" fontId="17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5" fillId="0" borderId="19" xfId="0" applyNumberFormat="1" applyFont="1" applyBorder="1" applyAlignment="1">
      <alignment vertical="center"/>
    </xf>
    <xf numFmtId="4" fontId="25" fillId="0" borderId="20" xfId="0" applyNumberFormat="1" applyFont="1" applyBorder="1" applyAlignment="1">
      <alignment vertical="center"/>
    </xf>
    <xf numFmtId="166" fontId="25" fillId="0" borderId="20" xfId="0" applyNumberFormat="1" applyFont="1" applyBorder="1" applyAlignment="1">
      <alignment vertical="center"/>
    </xf>
    <xf numFmtId="4" fontId="25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Protection="1">
      <protection locked="0"/>
    </xf>
    <xf numFmtId="0" fontId="0" fillId="0" borderId="2" xfId="0" applyBorder="1" applyProtection="1">
      <protection locked="0"/>
    </xf>
    <xf numFmtId="0" fontId="26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 applyProtection="1">
      <alignment vertical="center"/>
      <protection locked="0"/>
    </xf>
    <xf numFmtId="0" fontId="14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right" vertical="center"/>
      <protection locked="0"/>
    </xf>
    <xf numFmtId="0" fontId="18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0" fontId="0" fillId="5" borderId="7" xfId="0" applyFont="1" applyFill="1" applyBorder="1" applyAlignment="1" applyProtection="1">
      <alignment vertical="center"/>
      <protection locked="0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>
      <alignment vertical="center"/>
      <protection locked="0"/>
    </xf>
    <xf numFmtId="0" fontId="19" fillId="5" borderId="0" xfId="0" applyFont="1" applyFill="1" applyAlignment="1">
      <alignment horizontal="left" vertical="center"/>
    </xf>
    <xf numFmtId="0" fontId="0" fillId="5" borderId="0" xfId="0" applyFont="1" applyFill="1" applyAlignment="1" applyProtection="1">
      <alignment vertical="center"/>
      <protection locked="0"/>
    </xf>
    <xf numFmtId="0" fontId="19" fillId="5" borderId="0" xfId="0" applyFont="1" applyFill="1" applyAlignment="1">
      <alignment horizontal="right" vertical="center"/>
    </xf>
    <xf numFmtId="0" fontId="27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9" fillId="5" borderId="16" xfId="0" applyFont="1" applyFill="1" applyBorder="1" applyAlignment="1">
      <alignment horizontal="center" vertical="center" wrapText="1"/>
    </xf>
    <xf numFmtId="0" fontId="19" fillId="5" borderId="17" xfId="0" applyFont="1" applyFill="1" applyBorder="1" applyAlignment="1">
      <alignment horizontal="center" vertical="center" wrapText="1"/>
    </xf>
    <xf numFmtId="0" fontId="19" fillId="5" borderId="17" xfId="0" applyFont="1" applyFill="1" applyBorder="1" applyAlignment="1" applyProtection="1">
      <alignment horizontal="center" vertical="center" wrapText="1"/>
      <protection locked="0"/>
    </xf>
    <xf numFmtId="0" fontId="19" fillId="5" borderId="18" xfId="0" applyFont="1" applyFill="1" applyBorder="1" applyAlignment="1">
      <alignment horizontal="center" vertical="center" wrapText="1"/>
    </xf>
    <xf numFmtId="0" fontId="19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7" fontId="21" fillId="0" borderId="0" xfId="0" applyNumberFormat="1" applyFont="1" applyAlignment="1"/>
    <xf numFmtId="166" fontId="28" fillId="0" borderId="12" xfId="0" applyNumberFormat="1" applyFont="1" applyBorder="1" applyAlignment="1"/>
    <xf numFmtId="166" fontId="28" fillId="0" borderId="13" xfId="0" applyNumberFormat="1" applyFont="1" applyBorder="1" applyAlignment="1"/>
    <xf numFmtId="167" fontId="29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167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167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167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19" fillId="0" borderId="22" xfId="0" applyFont="1" applyBorder="1" applyAlignment="1" applyProtection="1">
      <alignment horizontal="center" vertical="center"/>
      <protection locked="0"/>
    </xf>
    <xf numFmtId="49" fontId="19" fillId="0" borderId="22" xfId="0" applyNumberFormat="1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center" vertical="center" wrapText="1"/>
      <protection locked="0"/>
    </xf>
    <xf numFmtId="167" fontId="19" fillId="3" borderId="22" xfId="0" applyNumberFormat="1" applyFont="1" applyFill="1" applyBorder="1" applyAlignment="1" applyProtection="1">
      <alignment vertical="center"/>
      <protection locked="0"/>
    </xf>
    <xf numFmtId="167" fontId="19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0" fillId="3" borderId="14" xfId="0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>
      <alignment horizontal="center" vertical="center"/>
    </xf>
    <xf numFmtId="166" fontId="20" fillId="0" borderId="0" xfId="0" applyNumberFormat="1" applyFont="1" applyBorder="1" applyAlignment="1">
      <alignment vertical="center"/>
    </xf>
    <xf numFmtId="166" fontId="20" fillId="0" borderId="15" xfId="0" applyNumberFormat="1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30" fillId="0" borderId="22" xfId="0" applyFont="1" applyBorder="1" applyAlignment="1" applyProtection="1">
      <alignment horizontal="center" vertical="center"/>
      <protection locked="0"/>
    </xf>
    <xf numFmtId="49" fontId="30" fillId="0" borderId="22" xfId="0" applyNumberFormat="1" applyFont="1" applyBorder="1" applyAlignment="1" applyProtection="1">
      <alignment horizontal="left" vertical="center" wrapText="1"/>
      <protection locked="0"/>
    </xf>
    <xf numFmtId="0" fontId="30" fillId="0" borderId="22" xfId="0" applyFont="1" applyBorder="1" applyAlignment="1" applyProtection="1">
      <alignment horizontal="left" vertical="center" wrapText="1"/>
      <protection locked="0"/>
    </xf>
    <xf numFmtId="0" fontId="30" fillId="0" borderId="22" xfId="0" applyFont="1" applyBorder="1" applyAlignment="1" applyProtection="1">
      <alignment horizontal="center" vertical="center" wrapText="1"/>
      <protection locked="0"/>
    </xf>
    <xf numFmtId="167" fontId="30" fillId="3" borderId="22" xfId="0" applyNumberFormat="1" applyFont="1" applyFill="1" applyBorder="1" applyAlignment="1" applyProtection="1">
      <alignment vertical="center"/>
      <protection locked="0"/>
    </xf>
    <xf numFmtId="167" fontId="30" fillId="0" borderId="22" xfId="0" applyNumberFormat="1" applyFont="1" applyBorder="1" applyAlignment="1" applyProtection="1">
      <alignment vertical="center"/>
      <protection locked="0"/>
    </xf>
    <xf numFmtId="0" fontId="31" fillId="0" borderId="22" xfId="0" applyFont="1" applyBorder="1" applyAlignment="1" applyProtection="1">
      <alignment vertical="center"/>
      <protection locked="0"/>
    </xf>
    <xf numFmtId="0" fontId="31" fillId="0" borderId="3" xfId="0" applyFont="1" applyBorder="1" applyAlignment="1">
      <alignment vertical="center"/>
    </xf>
    <xf numFmtId="0" fontId="30" fillId="3" borderId="14" xfId="0" applyFont="1" applyFill="1" applyBorder="1" applyAlignment="1" applyProtection="1">
      <alignment horizontal="left" vertical="center"/>
      <protection locked="0"/>
    </xf>
    <xf numFmtId="0" fontId="30" fillId="0" borderId="0" xfId="0" applyFont="1" applyBorder="1" applyAlignment="1">
      <alignment horizontal="center" vertical="center"/>
    </xf>
    <xf numFmtId="0" fontId="20" fillId="3" borderId="19" xfId="0" applyFont="1" applyFill="1" applyBorder="1" applyAlignment="1" applyProtection="1">
      <alignment horizontal="left" vertical="center"/>
      <protection locked="0"/>
    </xf>
    <xf numFmtId="0" fontId="20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0" fillId="0" borderId="20" xfId="0" applyNumberFormat="1" applyFont="1" applyBorder="1" applyAlignment="1">
      <alignment vertical="center"/>
    </xf>
    <xf numFmtId="166" fontId="20" fillId="0" borderId="21" xfId="0" applyNumberFormat="1" applyFont="1" applyBorder="1" applyAlignment="1">
      <alignment vertical="center"/>
    </xf>
    <xf numFmtId="4" fontId="15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4" fontId="14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9" fillId="5" borderId="6" xfId="0" applyFont="1" applyFill="1" applyBorder="1" applyAlignment="1">
      <alignment horizontal="center" vertical="center"/>
    </xf>
    <xf numFmtId="0" fontId="19" fillId="5" borderId="7" xfId="0" applyFont="1" applyFill="1" applyBorder="1" applyAlignment="1">
      <alignment horizontal="left" vertical="center"/>
    </xf>
    <xf numFmtId="0" fontId="19" fillId="5" borderId="7" xfId="0" applyFont="1" applyFill="1" applyBorder="1" applyAlignment="1">
      <alignment horizontal="center" vertical="center"/>
    </xf>
    <xf numFmtId="0" fontId="19" fillId="5" borderId="7" xfId="0" applyFont="1" applyFill="1" applyBorder="1" applyAlignment="1">
      <alignment horizontal="right" vertical="center"/>
    </xf>
    <xf numFmtId="0" fontId="19" fillId="5" borderId="8" xfId="0" applyFont="1" applyFill="1" applyBorder="1" applyAlignment="1">
      <alignment horizontal="left" vertical="center"/>
    </xf>
    <xf numFmtId="4" fontId="24" fillId="0" borderId="0" xfId="0" applyNumberFormat="1" applyFont="1" applyAlignment="1">
      <alignment vertical="center"/>
    </xf>
    <xf numFmtId="0" fontId="24" fillId="0" borderId="0" xfId="0" applyFont="1" applyAlignment="1">
      <alignment vertical="center"/>
    </xf>
    <xf numFmtId="0" fontId="23" fillId="0" borderId="0" xfId="0" applyFont="1" applyAlignment="1">
      <alignment horizontal="left" vertical="center" wrapText="1"/>
    </xf>
    <xf numFmtId="4" fontId="21" fillId="0" borderId="0" xfId="0" applyNumberFormat="1" applyFont="1" applyAlignment="1">
      <alignment horizontal="right" vertical="center"/>
    </xf>
    <xf numFmtId="4" fontId="21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 vertical="center"/>
    </xf>
    <xf numFmtId="164" fontId="1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/>
    </xf>
    <xf numFmtId="0" fontId="2" fillId="3" borderId="0" xfId="0" applyFont="1" applyFill="1" applyAlignment="1" applyProtection="1">
      <alignment horizontal="left" vertical="center"/>
      <protection locked="0"/>
    </xf>
    <xf numFmtId="0" fontId="33" fillId="0" borderId="0" xfId="0" applyFont="1" applyAlignment="1">
      <alignment horizontal="left" vertical="center" wrapText="1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97"/>
  <sheetViews>
    <sheetView showGridLines="0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ht="11.25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pans="1:74" s="1" customFormat="1" ht="36.950000000000003" customHeight="1">
      <c r="AR2" s="194" t="s">
        <v>5</v>
      </c>
      <c r="AS2" s="195"/>
      <c r="AT2" s="195"/>
      <c r="AU2" s="195"/>
      <c r="AV2" s="195"/>
      <c r="AW2" s="195"/>
      <c r="AX2" s="195"/>
      <c r="AY2" s="195"/>
      <c r="AZ2" s="195"/>
      <c r="BA2" s="195"/>
      <c r="BB2" s="195"/>
      <c r="BC2" s="195"/>
      <c r="BD2" s="195"/>
      <c r="BE2" s="195"/>
      <c r="BS2" s="14" t="s">
        <v>6</v>
      </c>
      <c r="BT2" s="14" t="s">
        <v>7</v>
      </c>
    </row>
    <row r="3" spans="1:74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pans="1:74" s="1" customFormat="1" ht="24.95" customHeight="1">
      <c r="B4" s="17"/>
      <c r="D4" s="18" t="s">
        <v>8</v>
      </c>
      <c r="AR4" s="17"/>
      <c r="AS4" s="19" t="s">
        <v>9</v>
      </c>
      <c r="BE4" s="20" t="s">
        <v>10</v>
      </c>
      <c r="BS4" s="14" t="s">
        <v>6</v>
      </c>
    </row>
    <row r="5" spans="1:74" s="1" customFormat="1" ht="12" customHeight="1">
      <c r="B5" s="17"/>
      <c r="D5" s="21" t="s">
        <v>11</v>
      </c>
      <c r="K5" s="215" t="s">
        <v>12</v>
      </c>
      <c r="L5" s="195"/>
      <c r="M5" s="195"/>
      <c r="N5" s="195"/>
      <c r="O5" s="195"/>
      <c r="P5" s="195"/>
      <c r="Q5" s="195"/>
      <c r="R5" s="195"/>
      <c r="S5" s="195"/>
      <c r="T5" s="195"/>
      <c r="U5" s="195"/>
      <c r="V5" s="195"/>
      <c r="W5" s="195"/>
      <c r="X5" s="195"/>
      <c r="Y5" s="195"/>
      <c r="Z5" s="195"/>
      <c r="AA5" s="195"/>
      <c r="AB5" s="195"/>
      <c r="AC5" s="195"/>
      <c r="AD5" s="195"/>
      <c r="AE5" s="195"/>
      <c r="AF5" s="195"/>
      <c r="AG5" s="195"/>
      <c r="AH5" s="195"/>
      <c r="AI5" s="195"/>
      <c r="AJ5" s="195"/>
      <c r="AK5" s="195"/>
      <c r="AL5" s="195"/>
      <c r="AM5" s="195"/>
      <c r="AN5" s="195"/>
      <c r="AO5" s="195"/>
      <c r="AR5" s="17"/>
      <c r="BE5" s="185" t="s">
        <v>13</v>
      </c>
      <c r="BS5" s="14" t="s">
        <v>6</v>
      </c>
    </row>
    <row r="6" spans="1:74" s="1" customFormat="1" ht="36.950000000000003" customHeight="1">
      <c r="B6" s="17"/>
      <c r="D6" s="23" t="s">
        <v>14</v>
      </c>
      <c r="K6" s="216" t="s">
        <v>15</v>
      </c>
      <c r="L6" s="195"/>
      <c r="M6" s="195"/>
      <c r="N6" s="195"/>
      <c r="O6" s="195"/>
      <c r="P6" s="195"/>
      <c r="Q6" s="195"/>
      <c r="R6" s="195"/>
      <c r="S6" s="195"/>
      <c r="T6" s="195"/>
      <c r="U6" s="195"/>
      <c r="V6" s="195"/>
      <c r="W6" s="195"/>
      <c r="X6" s="195"/>
      <c r="Y6" s="195"/>
      <c r="Z6" s="195"/>
      <c r="AA6" s="195"/>
      <c r="AB6" s="195"/>
      <c r="AC6" s="195"/>
      <c r="AD6" s="195"/>
      <c r="AE6" s="195"/>
      <c r="AF6" s="195"/>
      <c r="AG6" s="195"/>
      <c r="AH6" s="195"/>
      <c r="AI6" s="195"/>
      <c r="AJ6" s="195"/>
      <c r="AK6" s="195"/>
      <c r="AL6" s="195"/>
      <c r="AM6" s="195"/>
      <c r="AN6" s="195"/>
      <c r="AO6" s="195"/>
      <c r="AR6" s="17"/>
      <c r="BE6" s="186"/>
      <c r="BS6" s="14" t="s">
        <v>6</v>
      </c>
    </row>
    <row r="7" spans="1:74" s="1" customFormat="1" ht="12" customHeight="1">
      <c r="B7" s="17"/>
      <c r="D7" s="24" t="s">
        <v>16</v>
      </c>
      <c r="K7" s="22" t="s">
        <v>1</v>
      </c>
      <c r="AK7" s="24" t="s">
        <v>17</v>
      </c>
      <c r="AN7" s="22" t="s">
        <v>1</v>
      </c>
      <c r="AR7" s="17"/>
      <c r="BE7" s="186"/>
      <c r="BS7" s="14" t="s">
        <v>6</v>
      </c>
    </row>
    <row r="8" spans="1:74" s="1" customFormat="1" ht="12" customHeight="1">
      <c r="B8" s="17"/>
      <c r="D8" s="24" t="s">
        <v>18</v>
      </c>
      <c r="K8" s="22" t="s">
        <v>19</v>
      </c>
      <c r="AK8" s="24" t="s">
        <v>20</v>
      </c>
      <c r="AN8" s="25" t="s">
        <v>21</v>
      </c>
      <c r="AR8" s="17"/>
      <c r="BE8" s="186"/>
      <c r="BS8" s="14" t="s">
        <v>6</v>
      </c>
    </row>
    <row r="9" spans="1:74" s="1" customFormat="1" ht="14.45" customHeight="1">
      <c r="B9" s="17"/>
      <c r="AR9" s="17"/>
      <c r="BE9" s="186"/>
      <c r="BS9" s="14" t="s">
        <v>6</v>
      </c>
    </row>
    <row r="10" spans="1:74" s="1" customFormat="1" ht="12" customHeight="1">
      <c r="B10" s="17"/>
      <c r="D10" s="24" t="s">
        <v>22</v>
      </c>
      <c r="AK10" s="24" t="s">
        <v>23</v>
      </c>
      <c r="AN10" s="22" t="s">
        <v>1</v>
      </c>
      <c r="AR10" s="17"/>
      <c r="BE10" s="186"/>
      <c r="BS10" s="14" t="s">
        <v>6</v>
      </c>
    </row>
    <row r="11" spans="1:74" s="1" customFormat="1" ht="18.399999999999999" customHeight="1">
      <c r="B11" s="17"/>
      <c r="E11" s="22" t="s">
        <v>24</v>
      </c>
      <c r="AK11" s="24" t="s">
        <v>25</v>
      </c>
      <c r="AN11" s="22" t="s">
        <v>1</v>
      </c>
      <c r="AR11" s="17"/>
      <c r="BE11" s="186"/>
      <c r="BS11" s="14" t="s">
        <v>6</v>
      </c>
    </row>
    <row r="12" spans="1:74" s="1" customFormat="1" ht="6.95" customHeight="1">
      <c r="B12" s="17"/>
      <c r="AR12" s="17"/>
      <c r="BE12" s="186"/>
      <c r="BS12" s="14" t="s">
        <v>6</v>
      </c>
    </row>
    <row r="13" spans="1:74" s="1" customFormat="1" ht="12" customHeight="1">
      <c r="B13" s="17"/>
      <c r="D13" s="24" t="s">
        <v>26</v>
      </c>
      <c r="AK13" s="24" t="s">
        <v>23</v>
      </c>
      <c r="AN13" s="26" t="s">
        <v>27</v>
      </c>
      <c r="AR13" s="17"/>
      <c r="BE13" s="186"/>
      <c r="BS13" s="14" t="s">
        <v>6</v>
      </c>
    </row>
    <row r="14" spans="1:74" ht="12.75">
      <c r="B14" s="17"/>
      <c r="E14" s="217" t="s">
        <v>27</v>
      </c>
      <c r="F14" s="218"/>
      <c r="G14" s="218"/>
      <c r="H14" s="218"/>
      <c r="I14" s="218"/>
      <c r="J14" s="218"/>
      <c r="K14" s="218"/>
      <c r="L14" s="218"/>
      <c r="M14" s="218"/>
      <c r="N14" s="218"/>
      <c r="O14" s="218"/>
      <c r="P14" s="218"/>
      <c r="Q14" s="218"/>
      <c r="R14" s="218"/>
      <c r="S14" s="218"/>
      <c r="T14" s="218"/>
      <c r="U14" s="218"/>
      <c r="V14" s="218"/>
      <c r="W14" s="218"/>
      <c r="X14" s="218"/>
      <c r="Y14" s="218"/>
      <c r="Z14" s="218"/>
      <c r="AA14" s="218"/>
      <c r="AB14" s="218"/>
      <c r="AC14" s="218"/>
      <c r="AD14" s="218"/>
      <c r="AE14" s="218"/>
      <c r="AF14" s="218"/>
      <c r="AG14" s="218"/>
      <c r="AH14" s="218"/>
      <c r="AI14" s="218"/>
      <c r="AJ14" s="218"/>
      <c r="AK14" s="24" t="s">
        <v>25</v>
      </c>
      <c r="AN14" s="26" t="s">
        <v>27</v>
      </c>
      <c r="AR14" s="17"/>
      <c r="BE14" s="186"/>
      <c r="BS14" s="14" t="s">
        <v>6</v>
      </c>
    </row>
    <row r="15" spans="1:74" s="1" customFormat="1" ht="6.95" customHeight="1">
      <c r="B15" s="17"/>
      <c r="AR15" s="17"/>
      <c r="BE15" s="186"/>
      <c r="BS15" s="14" t="s">
        <v>3</v>
      </c>
    </row>
    <row r="16" spans="1:74" s="1" customFormat="1" ht="12" customHeight="1">
      <c r="B16" s="17"/>
      <c r="D16" s="24" t="s">
        <v>28</v>
      </c>
      <c r="AK16" s="24" t="s">
        <v>23</v>
      </c>
      <c r="AN16" s="22" t="s">
        <v>1</v>
      </c>
      <c r="AR16" s="17"/>
      <c r="BE16" s="186"/>
      <c r="BS16" s="14" t="s">
        <v>3</v>
      </c>
    </row>
    <row r="17" spans="1:71" s="1" customFormat="1" ht="18.399999999999999" customHeight="1">
      <c r="B17" s="17"/>
      <c r="E17" s="22" t="s">
        <v>24</v>
      </c>
      <c r="AK17" s="24" t="s">
        <v>25</v>
      </c>
      <c r="AN17" s="22" t="s">
        <v>1</v>
      </c>
      <c r="AR17" s="17"/>
      <c r="BE17" s="186"/>
      <c r="BS17" s="14" t="s">
        <v>29</v>
      </c>
    </row>
    <row r="18" spans="1:71" s="1" customFormat="1" ht="6.95" customHeight="1">
      <c r="B18" s="17"/>
      <c r="AR18" s="17"/>
      <c r="BE18" s="186"/>
      <c r="BS18" s="14" t="s">
        <v>30</v>
      </c>
    </row>
    <row r="19" spans="1:71" s="1" customFormat="1" ht="12" customHeight="1">
      <c r="B19" s="17"/>
      <c r="D19" s="24" t="s">
        <v>31</v>
      </c>
      <c r="AK19" s="24" t="s">
        <v>23</v>
      </c>
      <c r="AN19" s="22" t="s">
        <v>1</v>
      </c>
      <c r="AR19" s="17"/>
      <c r="BE19" s="186"/>
      <c r="BS19" s="14" t="s">
        <v>30</v>
      </c>
    </row>
    <row r="20" spans="1:71" s="1" customFormat="1" ht="18.399999999999999" customHeight="1">
      <c r="B20" s="17"/>
      <c r="E20" s="22" t="s">
        <v>24</v>
      </c>
      <c r="AK20" s="24" t="s">
        <v>25</v>
      </c>
      <c r="AN20" s="22" t="s">
        <v>1</v>
      </c>
      <c r="AR20" s="17"/>
      <c r="BE20" s="186"/>
      <c r="BS20" s="14" t="s">
        <v>29</v>
      </c>
    </row>
    <row r="21" spans="1:71" s="1" customFormat="1" ht="6.95" customHeight="1">
      <c r="B21" s="17"/>
      <c r="AR21" s="17"/>
      <c r="BE21" s="186"/>
    </row>
    <row r="22" spans="1:71" s="1" customFormat="1" ht="12" customHeight="1">
      <c r="B22" s="17"/>
      <c r="D22" s="24" t="s">
        <v>32</v>
      </c>
      <c r="AR22" s="17"/>
      <c r="BE22" s="186"/>
    </row>
    <row r="23" spans="1:71" s="1" customFormat="1" ht="16.5" customHeight="1">
      <c r="B23" s="17"/>
      <c r="E23" s="219" t="s">
        <v>1</v>
      </c>
      <c r="F23" s="219"/>
      <c r="G23" s="219"/>
      <c r="H23" s="219"/>
      <c r="I23" s="219"/>
      <c r="J23" s="219"/>
      <c r="K23" s="219"/>
      <c r="L23" s="219"/>
      <c r="M23" s="219"/>
      <c r="N23" s="219"/>
      <c r="O23" s="219"/>
      <c r="P23" s="219"/>
      <c r="Q23" s="219"/>
      <c r="R23" s="219"/>
      <c r="S23" s="219"/>
      <c r="T23" s="219"/>
      <c r="U23" s="219"/>
      <c r="V23" s="219"/>
      <c r="W23" s="219"/>
      <c r="X23" s="219"/>
      <c r="Y23" s="219"/>
      <c r="Z23" s="219"/>
      <c r="AA23" s="219"/>
      <c r="AB23" s="219"/>
      <c r="AC23" s="219"/>
      <c r="AD23" s="219"/>
      <c r="AE23" s="219"/>
      <c r="AF23" s="219"/>
      <c r="AG23" s="219"/>
      <c r="AH23" s="219"/>
      <c r="AI23" s="219"/>
      <c r="AJ23" s="219"/>
      <c r="AK23" s="219"/>
      <c r="AL23" s="219"/>
      <c r="AM23" s="219"/>
      <c r="AN23" s="219"/>
      <c r="AR23" s="17"/>
      <c r="BE23" s="186"/>
    </row>
    <row r="24" spans="1:71" s="1" customFormat="1" ht="6.95" customHeight="1">
      <c r="B24" s="17"/>
      <c r="AR24" s="17"/>
      <c r="BE24" s="186"/>
    </row>
    <row r="25" spans="1:71" s="1" customFormat="1" ht="6.95" customHeight="1">
      <c r="B25" s="17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R25" s="17"/>
      <c r="BE25" s="186"/>
    </row>
    <row r="26" spans="1:71" s="2" customFormat="1" ht="25.9" customHeight="1">
      <c r="A26" s="29"/>
      <c r="B26" s="30"/>
      <c r="C26" s="29"/>
      <c r="D26" s="31" t="s">
        <v>33</v>
      </c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188">
        <f>ROUND(AG94,2)</f>
        <v>0</v>
      </c>
      <c r="AL26" s="189"/>
      <c r="AM26" s="189"/>
      <c r="AN26" s="189"/>
      <c r="AO26" s="189"/>
      <c r="AP26" s="29"/>
      <c r="AQ26" s="29"/>
      <c r="AR26" s="30"/>
      <c r="BE26" s="186"/>
    </row>
    <row r="27" spans="1:71" s="2" customFormat="1" ht="6.95" customHeight="1">
      <c r="A27" s="29"/>
      <c r="B27" s="30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30"/>
      <c r="BE27" s="186"/>
    </row>
    <row r="28" spans="1:71" s="2" customFormat="1" ht="12.75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220" t="s">
        <v>34</v>
      </c>
      <c r="M28" s="220"/>
      <c r="N28" s="220"/>
      <c r="O28" s="220"/>
      <c r="P28" s="220"/>
      <c r="Q28" s="29"/>
      <c r="R28" s="29"/>
      <c r="S28" s="29"/>
      <c r="T28" s="29"/>
      <c r="U28" s="29"/>
      <c r="V28" s="29"/>
      <c r="W28" s="220" t="s">
        <v>35</v>
      </c>
      <c r="X28" s="220"/>
      <c r="Y28" s="220"/>
      <c r="Z28" s="220"/>
      <c r="AA28" s="220"/>
      <c r="AB28" s="220"/>
      <c r="AC28" s="220"/>
      <c r="AD28" s="220"/>
      <c r="AE28" s="220"/>
      <c r="AF28" s="29"/>
      <c r="AG28" s="29"/>
      <c r="AH28" s="29"/>
      <c r="AI28" s="29"/>
      <c r="AJ28" s="29"/>
      <c r="AK28" s="220" t="s">
        <v>36</v>
      </c>
      <c r="AL28" s="220"/>
      <c r="AM28" s="220"/>
      <c r="AN28" s="220"/>
      <c r="AO28" s="220"/>
      <c r="AP28" s="29"/>
      <c r="AQ28" s="29"/>
      <c r="AR28" s="30"/>
      <c r="BE28" s="186"/>
    </row>
    <row r="29" spans="1:71" s="3" customFormat="1" ht="14.45" customHeight="1">
      <c r="B29" s="34"/>
      <c r="D29" s="24" t="s">
        <v>37</v>
      </c>
      <c r="F29" s="24" t="s">
        <v>38</v>
      </c>
      <c r="L29" s="221">
        <v>0.2</v>
      </c>
      <c r="M29" s="184"/>
      <c r="N29" s="184"/>
      <c r="O29" s="184"/>
      <c r="P29" s="184"/>
      <c r="W29" s="183">
        <f>ROUND(AZ94, 2)</f>
        <v>0</v>
      </c>
      <c r="X29" s="184"/>
      <c r="Y29" s="184"/>
      <c r="Z29" s="184"/>
      <c r="AA29" s="184"/>
      <c r="AB29" s="184"/>
      <c r="AC29" s="184"/>
      <c r="AD29" s="184"/>
      <c r="AE29" s="184"/>
      <c r="AK29" s="183">
        <f>ROUND(AV94, 2)</f>
        <v>0</v>
      </c>
      <c r="AL29" s="184"/>
      <c r="AM29" s="184"/>
      <c r="AN29" s="184"/>
      <c r="AO29" s="184"/>
      <c r="AR29" s="34"/>
      <c r="BE29" s="187"/>
    </row>
    <row r="30" spans="1:71" s="3" customFormat="1" ht="14.45" customHeight="1">
      <c r="B30" s="34"/>
      <c r="F30" s="24" t="s">
        <v>39</v>
      </c>
      <c r="L30" s="221">
        <v>0.2</v>
      </c>
      <c r="M30" s="184"/>
      <c r="N30" s="184"/>
      <c r="O30" s="184"/>
      <c r="P30" s="184"/>
      <c r="W30" s="183">
        <f>ROUND(BA94, 2)</f>
        <v>0</v>
      </c>
      <c r="X30" s="184"/>
      <c r="Y30" s="184"/>
      <c r="Z30" s="184"/>
      <c r="AA30" s="184"/>
      <c r="AB30" s="184"/>
      <c r="AC30" s="184"/>
      <c r="AD30" s="184"/>
      <c r="AE30" s="184"/>
      <c r="AK30" s="183">
        <f>ROUND(AW94, 2)</f>
        <v>0</v>
      </c>
      <c r="AL30" s="184"/>
      <c r="AM30" s="184"/>
      <c r="AN30" s="184"/>
      <c r="AO30" s="184"/>
      <c r="AR30" s="34"/>
      <c r="BE30" s="187"/>
    </row>
    <row r="31" spans="1:71" s="3" customFormat="1" ht="14.45" hidden="1" customHeight="1">
      <c r="B31" s="34"/>
      <c r="F31" s="24" t="s">
        <v>40</v>
      </c>
      <c r="L31" s="221">
        <v>0.2</v>
      </c>
      <c r="M31" s="184"/>
      <c r="N31" s="184"/>
      <c r="O31" s="184"/>
      <c r="P31" s="184"/>
      <c r="W31" s="183">
        <f>ROUND(BB94, 2)</f>
        <v>0</v>
      </c>
      <c r="X31" s="184"/>
      <c r="Y31" s="184"/>
      <c r="Z31" s="184"/>
      <c r="AA31" s="184"/>
      <c r="AB31" s="184"/>
      <c r="AC31" s="184"/>
      <c r="AD31" s="184"/>
      <c r="AE31" s="184"/>
      <c r="AK31" s="183">
        <v>0</v>
      </c>
      <c r="AL31" s="184"/>
      <c r="AM31" s="184"/>
      <c r="AN31" s="184"/>
      <c r="AO31" s="184"/>
      <c r="AR31" s="34"/>
      <c r="BE31" s="187"/>
    </row>
    <row r="32" spans="1:71" s="3" customFormat="1" ht="14.45" hidden="1" customHeight="1">
      <c r="B32" s="34"/>
      <c r="F32" s="24" t="s">
        <v>41</v>
      </c>
      <c r="L32" s="221">
        <v>0.2</v>
      </c>
      <c r="M32" s="184"/>
      <c r="N32" s="184"/>
      <c r="O32" s="184"/>
      <c r="P32" s="184"/>
      <c r="W32" s="183">
        <f>ROUND(BC94, 2)</f>
        <v>0</v>
      </c>
      <c r="X32" s="184"/>
      <c r="Y32" s="184"/>
      <c r="Z32" s="184"/>
      <c r="AA32" s="184"/>
      <c r="AB32" s="184"/>
      <c r="AC32" s="184"/>
      <c r="AD32" s="184"/>
      <c r="AE32" s="184"/>
      <c r="AK32" s="183">
        <v>0</v>
      </c>
      <c r="AL32" s="184"/>
      <c r="AM32" s="184"/>
      <c r="AN32" s="184"/>
      <c r="AO32" s="184"/>
      <c r="AR32" s="34"/>
      <c r="BE32" s="187"/>
    </row>
    <row r="33" spans="1:57" s="3" customFormat="1" ht="14.45" hidden="1" customHeight="1">
      <c r="B33" s="34"/>
      <c r="F33" s="24" t="s">
        <v>42</v>
      </c>
      <c r="L33" s="221">
        <v>0</v>
      </c>
      <c r="M33" s="184"/>
      <c r="N33" s="184"/>
      <c r="O33" s="184"/>
      <c r="P33" s="184"/>
      <c r="W33" s="183">
        <f>ROUND(BD94, 2)</f>
        <v>0</v>
      </c>
      <c r="X33" s="184"/>
      <c r="Y33" s="184"/>
      <c r="Z33" s="184"/>
      <c r="AA33" s="184"/>
      <c r="AB33" s="184"/>
      <c r="AC33" s="184"/>
      <c r="AD33" s="184"/>
      <c r="AE33" s="184"/>
      <c r="AK33" s="183">
        <v>0</v>
      </c>
      <c r="AL33" s="184"/>
      <c r="AM33" s="184"/>
      <c r="AN33" s="184"/>
      <c r="AO33" s="184"/>
      <c r="AR33" s="34"/>
      <c r="BE33" s="187"/>
    </row>
    <row r="34" spans="1:57" s="2" customFormat="1" ht="6.95" customHeight="1">
      <c r="A34" s="29"/>
      <c r="B34" s="30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30"/>
      <c r="BE34" s="186"/>
    </row>
    <row r="35" spans="1:57" s="2" customFormat="1" ht="25.9" customHeight="1">
      <c r="A35" s="29"/>
      <c r="B35" s="30"/>
      <c r="C35" s="35"/>
      <c r="D35" s="36" t="s">
        <v>43</v>
      </c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8" t="s">
        <v>44</v>
      </c>
      <c r="U35" s="37"/>
      <c r="V35" s="37"/>
      <c r="W35" s="37"/>
      <c r="X35" s="190" t="s">
        <v>45</v>
      </c>
      <c r="Y35" s="191"/>
      <c r="Z35" s="191"/>
      <c r="AA35" s="191"/>
      <c r="AB35" s="191"/>
      <c r="AC35" s="37"/>
      <c r="AD35" s="37"/>
      <c r="AE35" s="37"/>
      <c r="AF35" s="37"/>
      <c r="AG35" s="37"/>
      <c r="AH35" s="37"/>
      <c r="AI35" s="37"/>
      <c r="AJ35" s="37"/>
      <c r="AK35" s="192">
        <f>SUM(AK26:AK33)</f>
        <v>0</v>
      </c>
      <c r="AL35" s="191"/>
      <c r="AM35" s="191"/>
      <c r="AN35" s="191"/>
      <c r="AO35" s="193"/>
      <c r="AP35" s="35"/>
      <c r="AQ35" s="35"/>
      <c r="AR35" s="30"/>
      <c r="BE35" s="29"/>
    </row>
    <row r="36" spans="1:57" s="2" customFormat="1" ht="6.95" customHeight="1">
      <c r="A36" s="29"/>
      <c r="B36" s="30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30"/>
      <c r="BE36" s="29"/>
    </row>
    <row r="37" spans="1:57" s="2" customFormat="1" ht="14.45" customHeight="1">
      <c r="A37" s="29"/>
      <c r="B37" s="30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30"/>
      <c r="BE37" s="29"/>
    </row>
    <row r="38" spans="1:57" s="1" customFormat="1" ht="14.45" customHeight="1">
      <c r="B38" s="17"/>
      <c r="AR38" s="17"/>
    </row>
    <row r="39" spans="1:57" s="1" customFormat="1" ht="14.45" customHeight="1">
      <c r="B39" s="17"/>
      <c r="AR39" s="17"/>
    </row>
    <row r="40" spans="1:57" s="1" customFormat="1" ht="14.45" customHeight="1">
      <c r="B40" s="17"/>
      <c r="AR40" s="17"/>
    </row>
    <row r="41" spans="1:57" s="1" customFormat="1" ht="14.45" customHeight="1">
      <c r="B41" s="17"/>
      <c r="AR41" s="17"/>
    </row>
    <row r="42" spans="1:57" s="1" customFormat="1" ht="14.45" customHeight="1">
      <c r="B42" s="17"/>
      <c r="AR42" s="17"/>
    </row>
    <row r="43" spans="1:57" s="1" customFormat="1" ht="14.45" customHeight="1">
      <c r="B43" s="17"/>
      <c r="AR43" s="17"/>
    </row>
    <row r="44" spans="1:57" s="1" customFormat="1" ht="14.45" customHeight="1">
      <c r="B44" s="17"/>
      <c r="AR44" s="17"/>
    </row>
    <row r="45" spans="1:57" s="1" customFormat="1" ht="14.45" customHeight="1">
      <c r="B45" s="17"/>
      <c r="AR45" s="17"/>
    </row>
    <row r="46" spans="1:57" s="1" customFormat="1" ht="14.45" customHeight="1">
      <c r="B46" s="17"/>
      <c r="AR46" s="17"/>
    </row>
    <row r="47" spans="1:57" s="1" customFormat="1" ht="14.45" customHeight="1">
      <c r="B47" s="17"/>
      <c r="AR47" s="17"/>
    </row>
    <row r="48" spans="1:57" s="1" customFormat="1" ht="14.45" customHeight="1">
      <c r="B48" s="17"/>
      <c r="AR48" s="17"/>
    </row>
    <row r="49" spans="1:57" s="2" customFormat="1" ht="14.45" customHeight="1">
      <c r="B49" s="39"/>
      <c r="D49" s="40" t="s">
        <v>46</v>
      </c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0" t="s">
        <v>47</v>
      </c>
      <c r="AI49" s="41"/>
      <c r="AJ49" s="41"/>
      <c r="AK49" s="41"/>
      <c r="AL49" s="41"/>
      <c r="AM49" s="41"/>
      <c r="AN49" s="41"/>
      <c r="AO49" s="41"/>
      <c r="AR49" s="39"/>
    </row>
    <row r="50" spans="1:57" ht="11.25">
      <c r="B50" s="17"/>
      <c r="AR50" s="17"/>
    </row>
    <row r="51" spans="1:57" ht="11.25">
      <c r="B51" s="17"/>
      <c r="AR51" s="17"/>
    </row>
    <row r="52" spans="1:57" ht="11.25">
      <c r="B52" s="17"/>
      <c r="AR52" s="17"/>
    </row>
    <row r="53" spans="1:57" ht="11.25">
      <c r="B53" s="17"/>
      <c r="AR53" s="17"/>
    </row>
    <row r="54" spans="1:57" ht="11.25">
      <c r="B54" s="17"/>
      <c r="AR54" s="17"/>
    </row>
    <row r="55" spans="1:57" ht="11.25">
      <c r="B55" s="17"/>
      <c r="AR55" s="17"/>
    </row>
    <row r="56" spans="1:57" ht="11.25">
      <c r="B56" s="17"/>
      <c r="AR56" s="17"/>
    </row>
    <row r="57" spans="1:57" ht="11.25">
      <c r="B57" s="17"/>
      <c r="AR57" s="17"/>
    </row>
    <row r="58" spans="1:57" ht="11.25">
      <c r="B58" s="17"/>
      <c r="AR58" s="17"/>
    </row>
    <row r="59" spans="1:57" ht="11.25">
      <c r="B59" s="17"/>
      <c r="AR59" s="17"/>
    </row>
    <row r="60" spans="1:57" s="2" customFormat="1" ht="12.75">
      <c r="A60" s="29"/>
      <c r="B60" s="30"/>
      <c r="C60" s="29"/>
      <c r="D60" s="42" t="s">
        <v>48</v>
      </c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42" t="s">
        <v>49</v>
      </c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42" t="s">
        <v>48</v>
      </c>
      <c r="AI60" s="32"/>
      <c r="AJ60" s="32"/>
      <c r="AK60" s="32"/>
      <c r="AL60" s="32"/>
      <c r="AM60" s="42" t="s">
        <v>49</v>
      </c>
      <c r="AN60" s="32"/>
      <c r="AO60" s="32"/>
      <c r="AP60" s="29"/>
      <c r="AQ60" s="29"/>
      <c r="AR60" s="30"/>
      <c r="BE60" s="29"/>
    </row>
    <row r="61" spans="1:57" ht="11.25">
      <c r="B61" s="17"/>
      <c r="AR61" s="17"/>
    </row>
    <row r="62" spans="1:57" ht="11.25">
      <c r="B62" s="17"/>
      <c r="AR62" s="17"/>
    </row>
    <row r="63" spans="1:57" ht="11.25">
      <c r="B63" s="17"/>
      <c r="AR63" s="17"/>
    </row>
    <row r="64" spans="1:57" s="2" customFormat="1" ht="12.75">
      <c r="A64" s="29"/>
      <c r="B64" s="30"/>
      <c r="C64" s="29"/>
      <c r="D64" s="40" t="s">
        <v>50</v>
      </c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0" t="s">
        <v>51</v>
      </c>
      <c r="AI64" s="43"/>
      <c r="AJ64" s="43"/>
      <c r="AK64" s="43"/>
      <c r="AL64" s="43"/>
      <c r="AM64" s="43"/>
      <c r="AN64" s="43"/>
      <c r="AO64" s="43"/>
      <c r="AP64" s="29"/>
      <c r="AQ64" s="29"/>
      <c r="AR64" s="30"/>
      <c r="BE64" s="29"/>
    </row>
    <row r="65" spans="1:57" ht="11.25">
      <c r="B65" s="17"/>
      <c r="AR65" s="17"/>
    </row>
    <row r="66" spans="1:57" ht="11.25">
      <c r="B66" s="17"/>
      <c r="AR66" s="17"/>
    </row>
    <row r="67" spans="1:57" ht="11.25">
      <c r="B67" s="17"/>
      <c r="AR67" s="17"/>
    </row>
    <row r="68" spans="1:57" ht="11.25">
      <c r="B68" s="17"/>
      <c r="AR68" s="17"/>
    </row>
    <row r="69" spans="1:57" ht="11.25">
      <c r="B69" s="17"/>
      <c r="AR69" s="17"/>
    </row>
    <row r="70" spans="1:57" ht="11.25">
      <c r="B70" s="17"/>
      <c r="AR70" s="17"/>
    </row>
    <row r="71" spans="1:57" ht="11.25">
      <c r="B71" s="17"/>
      <c r="AR71" s="17"/>
    </row>
    <row r="72" spans="1:57" ht="11.25">
      <c r="B72" s="17"/>
      <c r="AR72" s="17"/>
    </row>
    <row r="73" spans="1:57" ht="11.25">
      <c r="B73" s="17"/>
      <c r="AR73" s="17"/>
    </row>
    <row r="74" spans="1:57" ht="11.25">
      <c r="B74" s="17"/>
      <c r="AR74" s="17"/>
    </row>
    <row r="75" spans="1:57" s="2" customFormat="1" ht="12.75">
      <c r="A75" s="29"/>
      <c r="B75" s="30"/>
      <c r="C75" s="29"/>
      <c r="D75" s="42" t="s">
        <v>48</v>
      </c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42" t="s">
        <v>49</v>
      </c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42" t="s">
        <v>48</v>
      </c>
      <c r="AI75" s="32"/>
      <c r="AJ75" s="32"/>
      <c r="AK75" s="32"/>
      <c r="AL75" s="32"/>
      <c r="AM75" s="42" t="s">
        <v>49</v>
      </c>
      <c r="AN75" s="32"/>
      <c r="AO75" s="32"/>
      <c r="AP75" s="29"/>
      <c r="AQ75" s="29"/>
      <c r="AR75" s="30"/>
      <c r="BE75" s="29"/>
    </row>
    <row r="76" spans="1:57" s="2" customFormat="1" ht="11.25">
      <c r="A76" s="29"/>
      <c r="B76" s="30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30"/>
      <c r="BE76" s="29"/>
    </row>
    <row r="77" spans="1:57" s="2" customFormat="1" ht="6.95" customHeight="1">
      <c r="A77" s="29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30"/>
      <c r="BE77" s="29"/>
    </row>
    <row r="81" spans="1:90" s="2" customFormat="1" ht="6.95" customHeight="1">
      <c r="A81" s="29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7"/>
      <c r="AR81" s="30"/>
      <c r="BE81" s="29"/>
    </row>
    <row r="82" spans="1:90" s="2" customFormat="1" ht="24.95" customHeight="1">
      <c r="A82" s="29"/>
      <c r="B82" s="30"/>
      <c r="C82" s="18" t="s">
        <v>52</v>
      </c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30"/>
      <c r="BE82" s="29"/>
    </row>
    <row r="83" spans="1:90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30"/>
      <c r="BE83" s="29"/>
    </row>
    <row r="84" spans="1:90" s="4" customFormat="1" ht="12" customHeight="1">
      <c r="B84" s="48"/>
      <c r="C84" s="24" t="s">
        <v>11</v>
      </c>
      <c r="L84" s="4" t="str">
        <f>K5</f>
        <v>80</v>
      </c>
      <c r="AR84" s="48"/>
    </row>
    <row r="85" spans="1:90" s="5" customFormat="1" ht="36.950000000000003" customHeight="1">
      <c r="B85" s="49"/>
      <c r="C85" s="50" t="s">
        <v>14</v>
      </c>
      <c r="L85" s="198" t="str">
        <f>K6</f>
        <v>OÚ Tomášov - areál ZŠ Tomášov, projekt ÚV SR</v>
      </c>
      <c r="M85" s="199"/>
      <c r="N85" s="199"/>
      <c r="O85" s="199"/>
      <c r="P85" s="199"/>
      <c r="Q85" s="199"/>
      <c r="R85" s="199"/>
      <c r="S85" s="199"/>
      <c r="T85" s="199"/>
      <c r="U85" s="199"/>
      <c r="V85" s="199"/>
      <c r="W85" s="199"/>
      <c r="X85" s="199"/>
      <c r="Y85" s="199"/>
      <c r="Z85" s="199"/>
      <c r="AA85" s="199"/>
      <c r="AB85" s="199"/>
      <c r="AC85" s="199"/>
      <c r="AD85" s="199"/>
      <c r="AE85" s="199"/>
      <c r="AF85" s="199"/>
      <c r="AG85" s="199"/>
      <c r="AH85" s="199"/>
      <c r="AI85" s="199"/>
      <c r="AJ85" s="199"/>
      <c r="AK85" s="199"/>
      <c r="AL85" s="199"/>
      <c r="AM85" s="199"/>
      <c r="AN85" s="199"/>
      <c r="AO85" s="199"/>
      <c r="AR85" s="49"/>
    </row>
    <row r="86" spans="1:90" s="2" customFormat="1" ht="6.95" customHeight="1">
      <c r="A86" s="29"/>
      <c r="B86" s="30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30"/>
      <c r="BE86" s="29"/>
    </row>
    <row r="87" spans="1:90" s="2" customFormat="1" ht="12" customHeight="1">
      <c r="A87" s="29"/>
      <c r="B87" s="30"/>
      <c r="C87" s="24" t="s">
        <v>18</v>
      </c>
      <c r="D87" s="29"/>
      <c r="E87" s="29"/>
      <c r="F87" s="29"/>
      <c r="G87" s="29"/>
      <c r="H87" s="29"/>
      <c r="I87" s="29"/>
      <c r="J87" s="29"/>
      <c r="K87" s="29"/>
      <c r="L87" s="51" t="str">
        <f>IF(K8="","",K8)</f>
        <v>Tomášov</v>
      </c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4" t="s">
        <v>20</v>
      </c>
      <c r="AJ87" s="29"/>
      <c r="AK87" s="29"/>
      <c r="AL87" s="29"/>
      <c r="AM87" s="200" t="str">
        <f>IF(AN8= "","",AN8)</f>
        <v>30. 8. 2019</v>
      </c>
      <c r="AN87" s="200"/>
      <c r="AO87" s="29"/>
      <c r="AP87" s="29"/>
      <c r="AQ87" s="29"/>
      <c r="AR87" s="30"/>
      <c r="BE87" s="29"/>
    </row>
    <row r="88" spans="1:90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30"/>
      <c r="BE88" s="29"/>
    </row>
    <row r="89" spans="1:90" s="2" customFormat="1" ht="15.2" customHeight="1">
      <c r="A89" s="29"/>
      <c r="B89" s="30"/>
      <c r="C89" s="24" t="s">
        <v>22</v>
      </c>
      <c r="D89" s="29"/>
      <c r="E89" s="29"/>
      <c r="F89" s="29"/>
      <c r="G89" s="29"/>
      <c r="H89" s="29"/>
      <c r="I89" s="29"/>
      <c r="J89" s="29"/>
      <c r="K89" s="29"/>
      <c r="L89" s="4" t="str">
        <f>IF(E11= "","",E11)</f>
        <v xml:space="preserve"> </v>
      </c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4" t="s">
        <v>28</v>
      </c>
      <c r="AJ89" s="29"/>
      <c r="AK89" s="29"/>
      <c r="AL89" s="29"/>
      <c r="AM89" s="196" t="str">
        <f>IF(E17="","",E17)</f>
        <v xml:space="preserve"> </v>
      </c>
      <c r="AN89" s="197"/>
      <c r="AO89" s="197"/>
      <c r="AP89" s="197"/>
      <c r="AQ89" s="29"/>
      <c r="AR89" s="30"/>
      <c r="AS89" s="201" t="s">
        <v>53</v>
      </c>
      <c r="AT89" s="202"/>
      <c r="AU89" s="53"/>
      <c r="AV89" s="53"/>
      <c r="AW89" s="53"/>
      <c r="AX89" s="53"/>
      <c r="AY89" s="53"/>
      <c r="AZ89" s="53"/>
      <c r="BA89" s="53"/>
      <c r="BB89" s="53"/>
      <c r="BC89" s="53"/>
      <c r="BD89" s="54"/>
      <c r="BE89" s="29"/>
    </row>
    <row r="90" spans="1:90" s="2" customFormat="1" ht="15.2" customHeight="1">
      <c r="A90" s="29"/>
      <c r="B90" s="30"/>
      <c r="C90" s="24" t="s">
        <v>26</v>
      </c>
      <c r="D90" s="29"/>
      <c r="E90" s="29"/>
      <c r="F90" s="29"/>
      <c r="G90" s="29"/>
      <c r="H90" s="29"/>
      <c r="I90" s="29"/>
      <c r="J90" s="29"/>
      <c r="K90" s="29"/>
      <c r="L90" s="4" t="str">
        <f>IF(E14= "Vyplň údaj","",E14)</f>
        <v/>
      </c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4" t="s">
        <v>31</v>
      </c>
      <c r="AJ90" s="29"/>
      <c r="AK90" s="29"/>
      <c r="AL90" s="29"/>
      <c r="AM90" s="196" t="str">
        <f>IF(E20="","",E20)</f>
        <v xml:space="preserve"> </v>
      </c>
      <c r="AN90" s="197"/>
      <c r="AO90" s="197"/>
      <c r="AP90" s="197"/>
      <c r="AQ90" s="29"/>
      <c r="AR90" s="30"/>
      <c r="AS90" s="203"/>
      <c r="AT90" s="204"/>
      <c r="AU90" s="55"/>
      <c r="AV90" s="55"/>
      <c r="AW90" s="55"/>
      <c r="AX90" s="55"/>
      <c r="AY90" s="55"/>
      <c r="AZ90" s="55"/>
      <c r="BA90" s="55"/>
      <c r="BB90" s="55"/>
      <c r="BC90" s="55"/>
      <c r="BD90" s="56"/>
      <c r="BE90" s="29"/>
    </row>
    <row r="91" spans="1:90" s="2" customFormat="1" ht="10.9" customHeight="1">
      <c r="A91" s="29"/>
      <c r="B91" s="30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30"/>
      <c r="AS91" s="203"/>
      <c r="AT91" s="204"/>
      <c r="AU91" s="55"/>
      <c r="AV91" s="55"/>
      <c r="AW91" s="55"/>
      <c r="AX91" s="55"/>
      <c r="AY91" s="55"/>
      <c r="AZ91" s="55"/>
      <c r="BA91" s="55"/>
      <c r="BB91" s="55"/>
      <c r="BC91" s="55"/>
      <c r="BD91" s="56"/>
      <c r="BE91" s="29"/>
    </row>
    <row r="92" spans="1:90" s="2" customFormat="1" ht="29.25" customHeight="1">
      <c r="A92" s="29"/>
      <c r="B92" s="30"/>
      <c r="C92" s="205" t="s">
        <v>54</v>
      </c>
      <c r="D92" s="206"/>
      <c r="E92" s="206"/>
      <c r="F92" s="206"/>
      <c r="G92" s="206"/>
      <c r="H92" s="57"/>
      <c r="I92" s="207" t="s">
        <v>55</v>
      </c>
      <c r="J92" s="206"/>
      <c r="K92" s="206"/>
      <c r="L92" s="206"/>
      <c r="M92" s="206"/>
      <c r="N92" s="206"/>
      <c r="O92" s="206"/>
      <c r="P92" s="206"/>
      <c r="Q92" s="206"/>
      <c r="R92" s="206"/>
      <c r="S92" s="206"/>
      <c r="T92" s="206"/>
      <c r="U92" s="206"/>
      <c r="V92" s="206"/>
      <c r="W92" s="206"/>
      <c r="X92" s="206"/>
      <c r="Y92" s="206"/>
      <c r="Z92" s="206"/>
      <c r="AA92" s="206"/>
      <c r="AB92" s="206"/>
      <c r="AC92" s="206"/>
      <c r="AD92" s="206"/>
      <c r="AE92" s="206"/>
      <c r="AF92" s="206"/>
      <c r="AG92" s="208" t="s">
        <v>56</v>
      </c>
      <c r="AH92" s="206"/>
      <c r="AI92" s="206"/>
      <c r="AJ92" s="206"/>
      <c r="AK92" s="206"/>
      <c r="AL92" s="206"/>
      <c r="AM92" s="206"/>
      <c r="AN92" s="207" t="s">
        <v>57</v>
      </c>
      <c r="AO92" s="206"/>
      <c r="AP92" s="209"/>
      <c r="AQ92" s="58" t="s">
        <v>58</v>
      </c>
      <c r="AR92" s="30"/>
      <c r="AS92" s="59" t="s">
        <v>59</v>
      </c>
      <c r="AT92" s="60" t="s">
        <v>60</v>
      </c>
      <c r="AU92" s="60" t="s">
        <v>61</v>
      </c>
      <c r="AV92" s="60" t="s">
        <v>62</v>
      </c>
      <c r="AW92" s="60" t="s">
        <v>63</v>
      </c>
      <c r="AX92" s="60" t="s">
        <v>64</v>
      </c>
      <c r="AY92" s="60" t="s">
        <v>65</v>
      </c>
      <c r="AZ92" s="60" t="s">
        <v>66</v>
      </c>
      <c r="BA92" s="60" t="s">
        <v>67</v>
      </c>
      <c r="BB92" s="60" t="s">
        <v>68</v>
      </c>
      <c r="BC92" s="60" t="s">
        <v>69</v>
      </c>
      <c r="BD92" s="61" t="s">
        <v>70</v>
      </c>
      <c r="BE92" s="29"/>
    </row>
    <row r="93" spans="1:90" s="2" customFormat="1" ht="10.9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30"/>
      <c r="AS93" s="62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4"/>
      <c r="BE93" s="29"/>
    </row>
    <row r="94" spans="1:90" s="6" customFormat="1" ht="32.450000000000003" customHeight="1">
      <c r="B94" s="65"/>
      <c r="C94" s="66" t="s">
        <v>71</v>
      </c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213">
        <f>ROUND(AG95,2)</f>
        <v>0</v>
      </c>
      <c r="AH94" s="213"/>
      <c r="AI94" s="213"/>
      <c r="AJ94" s="213"/>
      <c r="AK94" s="213"/>
      <c r="AL94" s="213"/>
      <c r="AM94" s="213"/>
      <c r="AN94" s="214">
        <f>SUM(AG94,AT94)</f>
        <v>0</v>
      </c>
      <c r="AO94" s="214"/>
      <c r="AP94" s="214"/>
      <c r="AQ94" s="69" t="s">
        <v>1</v>
      </c>
      <c r="AR94" s="65"/>
      <c r="AS94" s="70">
        <f>ROUND(AS95,2)</f>
        <v>0</v>
      </c>
      <c r="AT94" s="71">
        <f>ROUND(SUM(AV94:AW94),2)</f>
        <v>0</v>
      </c>
      <c r="AU94" s="72">
        <f>ROUND(AU95,5)</f>
        <v>0</v>
      </c>
      <c r="AV94" s="71">
        <f>ROUND(AZ94*L29,2)</f>
        <v>0</v>
      </c>
      <c r="AW94" s="71">
        <f>ROUND(BA94*L30,2)</f>
        <v>0</v>
      </c>
      <c r="AX94" s="71">
        <f>ROUND(BB94*L29,2)</f>
        <v>0</v>
      </c>
      <c r="AY94" s="71">
        <f>ROUND(BC94*L30,2)</f>
        <v>0</v>
      </c>
      <c r="AZ94" s="71">
        <f>ROUND(AZ95,2)</f>
        <v>0</v>
      </c>
      <c r="BA94" s="71">
        <f>ROUND(BA95,2)</f>
        <v>0</v>
      </c>
      <c r="BB94" s="71">
        <f>ROUND(BB95,2)</f>
        <v>0</v>
      </c>
      <c r="BC94" s="71">
        <f>ROUND(BC95,2)</f>
        <v>0</v>
      </c>
      <c r="BD94" s="73">
        <f>ROUND(BD95,2)</f>
        <v>0</v>
      </c>
      <c r="BS94" s="74" t="s">
        <v>72</v>
      </c>
      <c r="BT94" s="74" t="s">
        <v>73</v>
      </c>
      <c r="BV94" s="74" t="s">
        <v>74</v>
      </c>
      <c r="BW94" s="74" t="s">
        <v>4</v>
      </c>
      <c r="BX94" s="74" t="s">
        <v>75</v>
      </c>
      <c r="CL94" s="74" t="s">
        <v>1</v>
      </c>
    </row>
    <row r="95" spans="1:90" s="7" customFormat="1" ht="27" customHeight="1">
      <c r="A95" s="75" t="s">
        <v>76</v>
      </c>
      <c r="B95" s="76"/>
      <c r="C95" s="77"/>
      <c r="D95" s="212" t="s">
        <v>12</v>
      </c>
      <c r="E95" s="212"/>
      <c r="F95" s="212"/>
      <c r="G95" s="212"/>
      <c r="H95" s="212"/>
      <c r="I95" s="78"/>
      <c r="J95" s="212" t="s">
        <v>15</v>
      </c>
      <c r="K95" s="212"/>
      <c r="L95" s="212"/>
      <c r="M95" s="212"/>
      <c r="N95" s="212"/>
      <c r="O95" s="212"/>
      <c r="P95" s="212"/>
      <c r="Q95" s="212"/>
      <c r="R95" s="212"/>
      <c r="S95" s="212"/>
      <c r="T95" s="212"/>
      <c r="U95" s="212"/>
      <c r="V95" s="212"/>
      <c r="W95" s="212"/>
      <c r="X95" s="212"/>
      <c r="Y95" s="212"/>
      <c r="Z95" s="212"/>
      <c r="AA95" s="212"/>
      <c r="AB95" s="212"/>
      <c r="AC95" s="212"/>
      <c r="AD95" s="212"/>
      <c r="AE95" s="212"/>
      <c r="AF95" s="212"/>
      <c r="AG95" s="210">
        <f>'80 - OÚ Tomášov - areál Z...'!J28</f>
        <v>0</v>
      </c>
      <c r="AH95" s="211"/>
      <c r="AI95" s="211"/>
      <c r="AJ95" s="211"/>
      <c r="AK95" s="211"/>
      <c r="AL95" s="211"/>
      <c r="AM95" s="211"/>
      <c r="AN95" s="210">
        <f>SUM(AG95,AT95)</f>
        <v>0</v>
      </c>
      <c r="AO95" s="211"/>
      <c r="AP95" s="211"/>
      <c r="AQ95" s="79" t="s">
        <v>77</v>
      </c>
      <c r="AR95" s="76"/>
      <c r="AS95" s="80">
        <v>0</v>
      </c>
      <c r="AT95" s="81">
        <f>ROUND(SUM(AV95:AW95),2)</f>
        <v>0</v>
      </c>
      <c r="AU95" s="82">
        <f>'80 - OÚ Tomášov - areál Z...'!P116</f>
        <v>0</v>
      </c>
      <c r="AV95" s="81">
        <f>'80 - OÚ Tomášov - areál Z...'!J31</f>
        <v>0</v>
      </c>
      <c r="AW95" s="81">
        <f>'80 - OÚ Tomášov - areál Z...'!J32</f>
        <v>0</v>
      </c>
      <c r="AX95" s="81">
        <f>'80 - OÚ Tomášov - areál Z...'!J33</f>
        <v>0</v>
      </c>
      <c r="AY95" s="81">
        <f>'80 - OÚ Tomášov - areál Z...'!J34</f>
        <v>0</v>
      </c>
      <c r="AZ95" s="81">
        <f>'80 - OÚ Tomášov - areál Z...'!F31</f>
        <v>0</v>
      </c>
      <c r="BA95" s="81">
        <f>'80 - OÚ Tomášov - areál Z...'!F32</f>
        <v>0</v>
      </c>
      <c r="BB95" s="81">
        <f>'80 - OÚ Tomášov - areál Z...'!F33</f>
        <v>0</v>
      </c>
      <c r="BC95" s="81">
        <f>'80 - OÚ Tomášov - areál Z...'!F34</f>
        <v>0</v>
      </c>
      <c r="BD95" s="83">
        <f>'80 - OÚ Tomášov - areál Z...'!F35</f>
        <v>0</v>
      </c>
      <c r="BT95" s="84" t="s">
        <v>78</v>
      </c>
      <c r="BU95" s="84" t="s">
        <v>79</v>
      </c>
      <c r="BV95" s="84" t="s">
        <v>74</v>
      </c>
      <c r="BW95" s="84" t="s">
        <v>4</v>
      </c>
      <c r="BX95" s="84" t="s">
        <v>75</v>
      </c>
      <c r="CL95" s="84" t="s">
        <v>1</v>
      </c>
    </row>
    <row r="96" spans="1:90" s="2" customFormat="1" ht="30" customHeight="1">
      <c r="A96" s="29"/>
      <c r="B96" s="30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9"/>
      <c r="AM96" s="29"/>
      <c r="AN96" s="29"/>
      <c r="AO96" s="29"/>
      <c r="AP96" s="29"/>
      <c r="AQ96" s="29"/>
      <c r="AR96" s="30"/>
      <c r="AS96" s="29"/>
      <c r="AT96" s="29"/>
      <c r="AU96" s="29"/>
      <c r="AV96" s="29"/>
      <c r="AW96" s="29"/>
      <c r="AX96" s="29"/>
      <c r="AY96" s="29"/>
      <c r="AZ96" s="29"/>
      <c r="BA96" s="29"/>
      <c r="BB96" s="29"/>
      <c r="BC96" s="29"/>
      <c r="BD96" s="29"/>
      <c r="BE96" s="29"/>
    </row>
    <row r="97" spans="1:57" s="2" customFormat="1" ht="6.95" customHeight="1">
      <c r="A97" s="29"/>
      <c r="B97" s="44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E97" s="45"/>
      <c r="AF97" s="45"/>
      <c r="AG97" s="45"/>
      <c r="AH97" s="45"/>
      <c r="AI97" s="45"/>
      <c r="AJ97" s="45"/>
      <c r="AK97" s="45"/>
      <c r="AL97" s="45"/>
      <c r="AM97" s="45"/>
      <c r="AN97" s="45"/>
      <c r="AO97" s="45"/>
      <c r="AP97" s="45"/>
      <c r="AQ97" s="45"/>
      <c r="AR97" s="30"/>
      <c r="AS97" s="29"/>
      <c r="AT97" s="29"/>
      <c r="AU97" s="29"/>
      <c r="AV97" s="29"/>
      <c r="AW97" s="29"/>
      <c r="AX97" s="29"/>
      <c r="AY97" s="29"/>
      <c r="AZ97" s="29"/>
      <c r="BA97" s="29"/>
      <c r="BB97" s="29"/>
      <c r="BC97" s="29"/>
      <c r="BD97" s="29"/>
      <c r="BE97" s="29"/>
    </row>
  </sheetData>
  <mergeCells count="42">
    <mergeCell ref="L30:P30"/>
    <mergeCell ref="L31:P31"/>
    <mergeCell ref="L32:P32"/>
    <mergeCell ref="L33:P33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X35:AB35"/>
    <mergeCell ref="AK35:AO35"/>
    <mergeCell ref="AR2:BE2"/>
    <mergeCell ref="AM90:AP90"/>
    <mergeCell ref="L85:AO85"/>
    <mergeCell ref="AM87:AN87"/>
    <mergeCell ref="AM89:AP89"/>
    <mergeCell ref="AS89:AT91"/>
    <mergeCell ref="K5:AO5"/>
    <mergeCell ref="K6:AO6"/>
    <mergeCell ref="E14:AJ14"/>
    <mergeCell ref="E23:AN23"/>
    <mergeCell ref="L28:P28"/>
    <mergeCell ref="W28:AE28"/>
    <mergeCell ref="AK28:AO28"/>
    <mergeCell ref="L29:P29"/>
    <mergeCell ref="W31:AE31"/>
    <mergeCell ref="BE5:BE34"/>
    <mergeCell ref="AK26:AO26"/>
    <mergeCell ref="W29:AE29"/>
    <mergeCell ref="AK29:AO29"/>
    <mergeCell ref="W30:AE30"/>
    <mergeCell ref="AK30:AO30"/>
    <mergeCell ref="AK31:AO31"/>
    <mergeCell ref="W32:AE32"/>
    <mergeCell ref="AK32:AO32"/>
    <mergeCell ref="W33:AE33"/>
    <mergeCell ref="AK33:AO33"/>
  </mergeCells>
  <hyperlinks>
    <hyperlink ref="A95" location="'80 - OÚ Tomášov - areál Z...'!C2" display="/" xr:uid="{00000000-0004-0000-0000-000000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BM128"/>
  <sheetViews>
    <sheetView showGridLines="0" tabSelected="1" workbookViewId="0">
      <selection activeCell="F21" sqref="F21"/>
    </sheetView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85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85"/>
      <c r="L2" s="194" t="s">
        <v>5</v>
      </c>
      <c r="M2" s="195"/>
      <c r="N2" s="195"/>
      <c r="O2" s="195"/>
      <c r="P2" s="195"/>
      <c r="Q2" s="195"/>
      <c r="R2" s="195"/>
      <c r="S2" s="195"/>
      <c r="T2" s="195"/>
      <c r="U2" s="195"/>
      <c r="V2" s="195"/>
      <c r="AT2" s="14" t="s">
        <v>4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86"/>
      <c r="J3" s="16"/>
      <c r="K3" s="16"/>
      <c r="L3" s="17"/>
      <c r="AT3" s="14" t="s">
        <v>73</v>
      </c>
    </row>
    <row r="4" spans="1:46" s="1" customFormat="1" ht="24.95" customHeight="1">
      <c r="B4" s="17"/>
      <c r="D4" s="18" t="s">
        <v>80</v>
      </c>
      <c r="I4" s="85"/>
      <c r="L4" s="17"/>
      <c r="M4" s="87" t="s">
        <v>9</v>
      </c>
      <c r="AT4" s="14" t="s">
        <v>3</v>
      </c>
    </row>
    <row r="5" spans="1:46" s="1" customFormat="1" ht="6.95" customHeight="1">
      <c r="B5" s="17"/>
      <c r="I5" s="85"/>
      <c r="L5" s="17"/>
    </row>
    <row r="6" spans="1:46" s="2" customFormat="1" ht="12" customHeight="1">
      <c r="A6" s="29"/>
      <c r="B6" s="30"/>
      <c r="C6" s="29"/>
      <c r="D6" s="24" t="s">
        <v>14</v>
      </c>
      <c r="E6" s="29"/>
      <c r="F6" s="29"/>
      <c r="G6" s="29"/>
      <c r="H6" s="29"/>
      <c r="I6" s="88"/>
      <c r="J6" s="29"/>
      <c r="K6" s="29"/>
      <c r="L6" s="3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</row>
    <row r="7" spans="1:46" s="2" customFormat="1" ht="16.5" customHeight="1">
      <c r="A7" s="29"/>
      <c r="B7" s="30"/>
      <c r="C7" s="29"/>
      <c r="D7" s="29"/>
      <c r="E7" s="224" t="s">
        <v>144</v>
      </c>
      <c r="F7" s="222"/>
      <c r="G7" s="222"/>
      <c r="H7" s="222"/>
      <c r="I7" s="88"/>
      <c r="J7" s="29"/>
      <c r="K7" s="29"/>
      <c r="L7" s="3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</row>
    <row r="8" spans="1:46" s="2" customFormat="1" ht="11.25">
      <c r="A8" s="29"/>
      <c r="B8" s="30"/>
      <c r="C8" s="29"/>
      <c r="D8" s="29"/>
      <c r="E8" s="29"/>
      <c r="F8" s="29"/>
      <c r="G8" s="29"/>
      <c r="H8" s="29"/>
      <c r="I8" s="88"/>
      <c r="J8" s="29"/>
      <c r="K8" s="29"/>
      <c r="L8" s="3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2" customHeight="1">
      <c r="A9" s="29"/>
      <c r="B9" s="30"/>
      <c r="C9" s="29"/>
      <c r="D9" s="24" t="s">
        <v>16</v>
      </c>
      <c r="E9" s="29"/>
      <c r="F9" s="22" t="s">
        <v>1</v>
      </c>
      <c r="G9" s="29"/>
      <c r="H9" s="29"/>
      <c r="I9" s="89" t="s">
        <v>17</v>
      </c>
      <c r="J9" s="22" t="s">
        <v>1</v>
      </c>
      <c r="K9" s="29"/>
      <c r="L9" s="3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2" customHeight="1">
      <c r="A10" s="29"/>
      <c r="B10" s="30"/>
      <c r="C10" s="29"/>
      <c r="D10" s="24" t="s">
        <v>18</v>
      </c>
      <c r="E10" s="29"/>
      <c r="F10" s="22" t="s">
        <v>19</v>
      </c>
      <c r="G10" s="29"/>
      <c r="H10" s="29"/>
      <c r="I10" s="89" t="s">
        <v>20</v>
      </c>
      <c r="J10" s="52"/>
      <c r="K10" s="29"/>
      <c r="L10" s="3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0.9" customHeight="1">
      <c r="A11" s="29"/>
      <c r="B11" s="30"/>
      <c r="C11" s="29"/>
      <c r="D11" s="29"/>
      <c r="E11" s="29"/>
      <c r="F11" s="29"/>
      <c r="G11" s="29"/>
      <c r="H11" s="29"/>
      <c r="I11" s="88"/>
      <c r="J11" s="29"/>
      <c r="K11" s="29"/>
      <c r="L11" s="3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22</v>
      </c>
      <c r="E12" s="29"/>
      <c r="F12" s="29"/>
      <c r="G12" s="29"/>
      <c r="H12" s="29"/>
      <c r="I12" s="89" t="s">
        <v>23</v>
      </c>
      <c r="J12" s="22" t="str">
        <f>IF('Rekapitulácia stavby'!AN10="","",'Rekapitulácia stavby'!AN10)</f>
        <v/>
      </c>
      <c r="K12" s="29"/>
      <c r="L12" s="3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8" customHeight="1">
      <c r="A13" s="29"/>
      <c r="B13" s="30"/>
      <c r="C13" s="29"/>
      <c r="D13" s="29"/>
      <c r="E13" s="22" t="str">
        <f>IF('Rekapitulácia stavby'!E11="","",'Rekapitulácia stavby'!E11)</f>
        <v xml:space="preserve"> </v>
      </c>
      <c r="F13" s="29"/>
      <c r="G13" s="29"/>
      <c r="H13" s="29"/>
      <c r="I13" s="89" t="s">
        <v>25</v>
      </c>
      <c r="J13" s="22" t="str">
        <f>IF('Rekapitulácia stavby'!AN11="","",'Rekapitulácia stavby'!AN11)</f>
        <v/>
      </c>
      <c r="K13" s="29"/>
      <c r="L13" s="3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6.95" customHeight="1">
      <c r="A14" s="29"/>
      <c r="B14" s="30"/>
      <c r="C14" s="29"/>
      <c r="D14" s="29"/>
      <c r="E14" s="29"/>
      <c r="F14" s="29"/>
      <c r="G14" s="29"/>
      <c r="H14" s="29"/>
      <c r="I14" s="88"/>
      <c r="J14" s="29"/>
      <c r="K14" s="29"/>
      <c r="L14" s="3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2" customHeight="1">
      <c r="A15" s="29"/>
      <c r="B15" s="30"/>
      <c r="C15" s="29"/>
      <c r="D15" s="24" t="s">
        <v>26</v>
      </c>
      <c r="E15" s="29"/>
      <c r="F15" s="29"/>
      <c r="G15" s="29"/>
      <c r="H15" s="29"/>
      <c r="I15" s="89" t="s">
        <v>23</v>
      </c>
      <c r="J15" s="25" t="str">
        <f>'Rekapitulácia stavby'!AN13</f>
        <v>Vyplň údaj</v>
      </c>
      <c r="K15" s="29"/>
      <c r="L15" s="3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18" customHeight="1">
      <c r="A16" s="29"/>
      <c r="B16" s="30"/>
      <c r="C16" s="29"/>
      <c r="D16" s="29"/>
      <c r="E16" s="223" t="str">
        <f>'Rekapitulácia stavby'!E14</f>
        <v>Vyplň údaj</v>
      </c>
      <c r="F16" s="215"/>
      <c r="G16" s="215"/>
      <c r="H16" s="215"/>
      <c r="I16" s="89" t="s">
        <v>25</v>
      </c>
      <c r="J16" s="25" t="str">
        <f>'Rekapitulácia stavby'!AN14</f>
        <v>Vyplň údaj</v>
      </c>
      <c r="K16" s="29"/>
      <c r="L16" s="3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6.95" customHeight="1">
      <c r="A17" s="29"/>
      <c r="B17" s="30"/>
      <c r="C17" s="29"/>
      <c r="D17" s="29"/>
      <c r="E17" s="29"/>
      <c r="F17" s="29"/>
      <c r="G17" s="29"/>
      <c r="H17" s="29"/>
      <c r="I17" s="88"/>
      <c r="J17" s="29"/>
      <c r="K17" s="29"/>
      <c r="L17" s="3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2" customHeight="1">
      <c r="A18" s="29"/>
      <c r="B18" s="30"/>
      <c r="C18" s="29"/>
      <c r="D18" s="24" t="s">
        <v>28</v>
      </c>
      <c r="E18" s="29"/>
      <c r="F18" s="29"/>
      <c r="G18" s="29"/>
      <c r="H18" s="29"/>
      <c r="I18" s="89" t="s">
        <v>23</v>
      </c>
      <c r="J18" s="22" t="str">
        <f>IF('Rekapitulácia stavby'!AN16="","",'Rekapitulácia stavby'!AN16)</f>
        <v/>
      </c>
      <c r="K18" s="29"/>
      <c r="L18" s="3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18" customHeight="1">
      <c r="A19" s="29"/>
      <c r="B19" s="30"/>
      <c r="C19" s="29"/>
      <c r="D19" s="29"/>
      <c r="E19" s="22" t="str">
        <f>IF('Rekapitulácia stavby'!E17="","",'Rekapitulácia stavby'!E17)</f>
        <v xml:space="preserve"> </v>
      </c>
      <c r="F19" s="29"/>
      <c r="G19" s="29"/>
      <c r="H19" s="29"/>
      <c r="I19" s="89" t="s">
        <v>25</v>
      </c>
      <c r="J19" s="22" t="str">
        <f>IF('Rekapitulácia stavby'!AN17="","",'Rekapitulácia stavby'!AN17)</f>
        <v/>
      </c>
      <c r="K19" s="29"/>
      <c r="L19" s="3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6.95" customHeight="1">
      <c r="A20" s="29"/>
      <c r="B20" s="30"/>
      <c r="C20" s="29"/>
      <c r="D20" s="29"/>
      <c r="E20" s="29"/>
      <c r="F20" s="29"/>
      <c r="G20" s="29"/>
      <c r="H20" s="29"/>
      <c r="I20" s="88"/>
      <c r="J20" s="29"/>
      <c r="K20" s="29"/>
      <c r="L20" s="3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2" customHeight="1">
      <c r="A21" s="29"/>
      <c r="B21" s="30"/>
      <c r="C21" s="29"/>
      <c r="D21" s="24" t="s">
        <v>31</v>
      </c>
      <c r="E21" s="29"/>
      <c r="F21" s="29"/>
      <c r="G21" s="29"/>
      <c r="H21" s="29"/>
      <c r="I21" s="89" t="s">
        <v>23</v>
      </c>
      <c r="J21" s="22" t="str">
        <f>IF('Rekapitulácia stavby'!AN19="","",'Rekapitulácia stavby'!AN19)</f>
        <v/>
      </c>
      <c r="K21" s="29"/>
      <c r="L21" s="3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18" customHeight="1">
      <c r="A22" s="29"/>
      <c r="B22" s="30"/>
      <c r="C22" s="29"/>
      <c r="D22" s="29"/>
      <c r="E22" s="22" t="str">
        <f>IF('Rekapitulácia stavby'!E20="","",'Rekapitulácia stavby'!E20)</f>
        <v xml:space="preserve"> </v>
      </c>
      <c r="F22" s="29"/>
      <c r="G22" s="29"/>
      <c r="H22" s="29"/>
      <c r="I22" s="89" t="s">
        <v>25</v>
      </c>
      <c r="J22" s="22" t="str">
        <f>IF('Rekapitulácia stavby'!AN20="","",'Rekapitulácia stavby'!AN20)</f>
        <v/>
      </c>
      <c r="K22" s="29"/>
      <c r="L22" s="3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6.95" customHeight="1">
      <c r="A23" s="29"/>
      <c r="B23" s="30"/>
      <c r="C23" s="29"/>
      <c r="D23" s="29"/>
      <c r="E23" s="29"/>
      <c r="F23" s="29"/>
      <c r="G23" s="29"/>
      <c r="H23" s="29"/>
      <c r="I23" s="88"/>
      <c r="J23" s="29"/>
      <c r="K23" s="29"/>
      <c r="L23" s="3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2" customHeight="1">
      <c r="A24" s="29"/>
      <c r="B24" s="30"/>
      <c r="C24" s="29"/>
      <c r="D24" s="24" t="s">
        <v>32</v>
      </c>
      <c r="E24" s="29"/>
      <c r="F24" s="29"/>
      <c r="G24" s="29"/>
      <c r="H24" s="29"/>
      <c r="I24" s="88"/>
      <c r="J24" s="29"/>
      <c r="K24" s="29"/>
      <c r="L24" s="3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8" customFormat="1" ht="16.5" customHeight="1">
      <c r="A25" s="90"/>
      <c r="B25" s="91"/>
      <c r="C25" s="90"/>
      <c r="D25" s="90"/>
      <c r="E25" s="219" t="s">
        <v>1</v>
      </c>
      <c r="F25" s="219"/>
      <c r="G25" s="219"/>
      <c r="H25" s="219"/>
      <c r="I25" s="92"/>
      <c r="J25" s="90"/>
      <c r="K25" s="90"/>
      <c r="L25" s="93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</row>
    <row r="26" spans="1:31" s="2" customFormat="1" ht="6.95" customHeight="1">
      <c r="A26" s="29"/>
      <c r="B26" s="30"/>
      <c r="C26" s="29"/>
      <c r="D26" s="29"/>
      <c r="E26" s="29"/>
      <c r="F26" s="29"/>
      <c r="G26" s="29"/>
      <c r="H26" s="29"/>
      <c r="I26" s="88"/>
      <c r="J26" s="29"/>
      <c r="K26" s="29"/>
      <c r="L26" s="3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2" customFormat="1" ht="6.95" customHeight="1">
      <c r="A27" s="29"/>
      <c r="B27" s="30"/>
      <c r="C27" s="29"/>
      <c r="D27" s="63"/>
      <c r="E27" s="63"/>
      <c r="F27" s="63"/>
      <c r="G27" s="63"/>
      <c r="H27" s="63"/>
      <c r="I27" s="94"/>
      <c r="J27" s="63"/>
      <c r="K27" s="63"/>
      <c r="L27" s="3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</row>
    <row r="28" spans="1:31" s="2" customFormat="1" ht="25.35" customHeight="1">
      <c r="A28" s="29"/>
      <c r="B28" s="30"/>
      <c r="C28" s="29"/>
      <c r="D28" s="95" t="s">
        <v>33</v>
      </c>
      <c r="E28" s="29"/>
      <c r="F28" s="29"/>
      <c r="G28" s="29"/>
      <c r="H28" s="29"/>
      <c r="I28" s="88"/>
      <c r="J28" s="68">
        <f>ROUND(J116, 2)</f>
        <v>0</v>
      </c>
      <c r="K28" s="29"/>
      <c r="L28" s="3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3"/>
      <c r="E29" s="63"/>
      <c r="F29" s="63"/>
      <c r="G29" s="63"/>
      <c r="H29" s="63"/>
      <c r="I29" s="94"/>
      <c r="J29" s="63"/>
      <c r="K29" s="63"/>
      <c r="L29" s="3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14.45" customHeight="1">
      <c r="A30" s="29"/>
      <c r="B30" s="30"/>
      <c r="C30" s="29"/>
      <c r="D30" s="29"/>
      <c r="E30" s="29"/>
      <c r="F30" s="33" t="s">
        <v>35</v>
      </c>
      <c r="G30" s="29"/>
      <c r="H30" s="29"/>
      <c r="I30" s="96" t="s">
        <v>34</v>
      </c>
      <c r="J30" s="33" t="s">
        <v>36</v>
      </c>
      <c r="K30" s="29"/>
      <c r="L30" s="3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14.45" customHeight="1">
      <c r="A31" s="29"/>
      <c r="B31" s="30"/>
      <c r="C31" s="29"/>
      <c r="D31" s="97" t="s">
        <v>37</v>
      </c>
      <c r="E31" s="24" t="s">
        <v>38</v>
      </c>
      <c r="F31" s="98">
        <f>ROUND((SUM(BE116:BE127)),  2)</f>
        <v>0</v>
      </c>
      <c r="G31" s="29"/>
      <c r="H31" s="29"/>
      <c r="I31" s="99">
        <v>0.2</v>
      </c>
      <c r="J31" s="98">
        <f>ROUND(((SUM(BE116:BE127))*I31),  2)</f>
        <v>0</v>
      </c>
      <c r="K31" s="29"/>
      <c r="L31" s="3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5" customHeight="1">
      <c r="A32" s="29"/>
      <c r="B32" s="30"/>
      <c r="C32" s="29"/>
      <c r="D32" s="29"/>
      <c r="E32" s="24" t="s">
        <v>39</v>
      </c>
      <c r="F32" s="98">
        <f>ROUND((SUM(BF116:BF127)),  2)</f>
        <v>0</v>
      </c>
      <c r="G32" s="29"/>
      <c r="H32" s="29"/>
      <c r="I32" s="99">
        <v>0.2</v>
      </c>
      <c r="J32" s="98">
        <f>ROUND(((SUM(BF116:BF127))*I32),  2)</f>
        <v>0</v>
      </c>
      <c r="K32" s="29"/>
      <c r="L32" s="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5" hidden="1" customHeight="1">
      <c r="A33" s="29"/>
      <c r="B33" s="30"/>
      <c r="C33" s="29"/>
      <c r="D33" s="29"/>
      <c r="E33" s="24" t="s">
        <v>40</v>
      </c>
      <c r="F33" s="98">
        <f>ROUND((SUM(BG116:BG127)),  2)</f>
        <v>0</v>
      </c>
      <c r="G33" s="29"/>
      <c r="H33" s="29"/>
      <c r="I33" s="99">
        <v>0.2</v>
      </c>
      <c r="J33" s="98">
        <f>0</f>
        <v>0</v>
      </c>
      <c r="K33" s="29"/>
      <c r="L33" s="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hidden="1" customHeight="1">
      <c r="A34" s="29"/>
      <c r="B34" s="30"/>
      <c r="C34" s="29"/>
      <c r="D34" s="29"/>
      <c r="E34" s="24" t="s">
        <v>41</v>
      </c>
      <c r="F34" s="98">
        <f>ROUND((SUM(BH116:BH127)),  2)</f>
        <v>0</v>
      </c>
      <c r="G34" s="29"/>
      <c r="H34" s="29"/>
      <c r="I34" s="99">
        <v>0.2</v>
      </c>
      <c r="J34" s="98">
        <f>0</f>
        <v>0</v>
      </c>
      <c r="K34" s="29"/>
      <c r="L34" s="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hidden="1" customHeight="1">
      <c r="A35" s="29"/>
      <c r="B35" s="30"/>
      <c r="C35" s="29"/>
      <c r="D35" s="29"/>
      <c r="E35" s="24" t="s">
        <v>42</v>
      </c>
      <c r="F35" s="98">
        <f>ROUND((SUM(BI116:BI127)),  2)</f>
        <v>0</v>
      </c>
      <c r="G35" s="29"/>
      <c r="H35" s="29"/>
      <c r="I35" s="99">
        <v>0</v>
      </c>
      <c r="J35" s="98">
        <f>0</f>
        <v>0</v>
      </c>
      <c r="K35" s="29"/>
      <c r="L35" s="3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6.95" customHeight="1">
      <c r="A36" s="29"/>
      <c r="B36" s="30"/>
      <c r="C36" s="29"/>
      <c r="D36" s="29"/>
      <c r="E36" s="29"/>
      <c r="F36" s="29"/>
      <c r="G36" s="29"/>
      <c r="H36" s="29"/>
      <c r="I36" s="88"/>
      <c r="J36" s="29"/>
      <c r="K36" s="29"/>
      <c r="L36" s="3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25.35" customHeight="1">
      <c r="A37" s="29"/>
      <c r="B37" s="30"/>
      <c r="C37" s="100"/>
      <c r="D37" s="101" t="s">
        <v>43</v>
      </c>
      <c r="E37" s="57"/>
      <c r="F37" s="57"/>
      <c r="G37" s="102" t="s">
        <v>44</v>
      </c>
      <c r="H37" s="103" t="s">
        <v>45</v>
      </c>
      <c r="I37" s="104"/>
      <c r="J37" s="105">
        <f>SUM(J28:J35)</f>
        <v>0</v>
      </c>
      <c r="K37" s="106"/>
      <c r="L37" s="3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customHeight="1">
      <c r="A38" s="29"/>
      <c r="B38" s="30"/>
      <c r="C38" s="29"/>
      <c r="D38" s="29"/>
      <c r="E38" s="29"/>
      <c r="F38" s="29"/>
      <c r="G38" s="29"/>
      <c r="H38" s="29"/>
      <c r="I38" s="88"/>
      <c r="J38" s="29"/>
      <c r="K38" s="29"/>
      <c r="L38" s="3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1" customFormat="1" ht="14.45" customHeight="1">
      <c r="B39" s="17"/>
      <c r="I39" s="85"/>
      <c r="L39" s="17"/>
    </row>
    <row r="40" spans="1:31" s="1" customFormat="1" ht="14.45" customHeight="1">
      <c r="B40" s="17"/>
      <c r="I40" s="85"/>
      <c r="L40" s="17"/>
    </row>
    <row r="41" spans="1:31" s="1" customFormat="1" ht="14.45" customHeight="1">
      <c r="B41" s="17"/>
      <c r="I41" s="85"/>
      <c r="L41" s="17"/>
    </row>
    <row r="42" spans="1:31" s="1" customFormat="1" ht="14.45" customHeight="1">
      <c r="B42" s="17"/>
      <c r="I42" s="85"/>
      <c r="L42" s="17"/>
    </row>
    <row r="43" spans="1:31" s="1" customFormat="1" ht="14.45" customHeight="1">
      <c r="B43" s="17"/>
      <c r="I43" s="85"/>
      <c r="L43" s="17"/>
    </row>
    <row r="44" spans="1:31" s="1" customFormat="1" ht="14.45" customHeight="1">
      <c r="B44" s="17"/>
      <c r="I44" s="85"/>
      <c r="L44" s="17"/>
    </row>
    <row r="45" spans="1:31" s="1" customFormat="1" ht="14.45" customHeight="1">
      <c r="B45" s="17"/>
      <c r="I45" s="85"/>
      <c r="L45" s="17"/>
    </row>
    <row r="46" spans="1:31" s="1" customFormat="1" ht="14.45" customHeight="1">
      <c r="B46" s="17"/>
      <c r="I46" s="85"/>
      <c r="L46" s="17"/>
    </row>
    <row r="47" spans="1:31" s="1" customFormat="1" ht="14.45" customHeight="1">
      <c r="B47" s="17"/>
      <c r="I47" s="85"/>
      <c r="L47" s="17"/>
    </row>
    <row r="48" spans="1:31" s="1" customFormat="1" ht="14.45" customHeight="1">
      <c r="B48" s="17"/>
      <c r="I48" s="85"/>
      <c r="L48" s="17"/>
    </row>
    <row r="49" spans="1:31" s="1" customFormat="1" ht="14.45" customHeight="1">
      <c r="B49" s="17"/>
      <c r="I49" s="85"/>
      <c r="L49" s="17"/>
    </row>
    <row r="50" spans="1:31" s="2" customFormat="1" ht="14.45" customHeight="1">
      <c r="B50" s="39"/>
      <c r="D50" s="40" t="s">
        <v>46</v>
      </c>
      <c r="E50" s="41"/>
      <c r="F50" s="41"/>
      <c r="G50" s="40" t="s">
        <v>47</v>
      </c>
      <c r="H50" s="41"/>
      <c r="I50" s="107"/>
      <c r="J50" s="41"/>
      <c r="K50" s="41"/>
      <c r="L50" s="39"/>
    </row>
    <row r="51" spans="1:31" ht="11.25">
      <c r="B51" s="17"/>
      <c r="L51" s="17"/>
    </row>
    <row r="52" spans="1:31" ht="11.25">
      <c r="B52" s="17"/>
      <c r="L52" s="17"/>
    </row>
    <row r="53" spans="1:31" ht="11.25">
      <c r="B53" s="17"/>
      <c r="L53" s="17"/>
    </row>
    <row r="54" spans="1:31" ht="11.25">
      <c r="B54" s="17"/>
      <c r="L54" s="17"/>
    </row>
    <row r="55" spans="1:31" ht="11.25">
      <c r="B55" s="17"/>
      <c r="L55" s="17"/>
    </row>
    <row r="56" spans="1:31" ht="11.25">
      <c r="B56" s="17"/>
      <c r="L56" s="17"/>
    </row>
    <row r="57" spans="1:31" ht="11.25">
      <c r="B57" s="17"/>
      <c r="L57" s="17"/>
    </row>
    <row r="58" spans="1:31" ht="11.25">
      <c r="B58" s="17"/>
      <c r="L58" s="17"/>
    </row>
    <row r="59" spans="1:31" ht="11.25">
      <c r="B59" s="17"/>
      <c r="L59" s="17"/>
    </row>
    <row r="60" spans="1:31" ht="11.25">
      <c r="B60" s="17"/>
      <c r="L60" s="17"/>
    </row>
    <row r="61" spans="1:31" s="2" customFormat="1" ht="12.75">
      <c r="A61" s="29"/>
      <c r="B61" s="30"/>
      <c r="C61" s="29"/>
      <c r="D61" s="42" t="s">
        <v>48</v>
      </c>
      <c r="E61" s="32"/>
      <c r="F61" s="108" t="s">
        <v>49</v>
      </c>
      <c r="G61" s="42" t="s">
        <v>48</v>
      </c>
      <c r="H61" s="32"/>
      <c r="I61" s="109"/>
      <c r="J61" s="110" t="s">
        <v>49</v>
      </c>
      <c r="K61" s="32"/>
      <c r="L61" s="3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ht="11.25">
      <c r="B62" s="17"/>
      <c r="L62" s="17"/>
    </row>
    <row r="63" spans="1:31" ht="11.25">
      <c r="B63" s="17"/>
      <c r="L63" s="17"/>
    </row>
    <row r="64" spans="1:31" ht="11.25">
      <c r="B64" s="17"/>
      <c r="L64" s="17"/>
    </row>
    <row r="65" spans="1:31" s="2" customFormat="1" ht="12.75">
      <c r="A65" s="29"/>
      <c r="B65" s="30"/>
      <c r="C65" s="29"/>
      <c r="D65" s="40" t="s">
        <v>50</v>
      </c>
      <c r="E65" s="43"/>
      <c r="F65" s="43"/>
      <c r="G65" s="40" t="s">
        <v>51</v>
      </c>
      <c r="H65" s="43"/>
      <c r="I65" s="111"/>
      <c r="J65" s="43"/>
      <c r="K65" s="43"/>
      <c r="L65" s="3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ht="11.25">
      <c r="B66" s="17"/>
      <c r="L66" s="17"/>
    </row>
    <row r="67" spans="1:31" ht="11.25">
      <c r="B67" s="17"/>
      <c r="L67" s="17"/>
    </row>
    <row r="68" spans="1:31" ht="11.25">
      <c r="B68" s="17"/>
      <c r="L68" s="17"/>
    </row>
    <row r="69" spans="1:31" ht="11.25">
      <c r="B69" s="17"/>
      <c r="L69" s="17"/>
    </row>
    <row r="70" spans="1:31" ht="11.25">
      <c r="B70" s="17"/>
      <c r="L70" s="17"/>
    </row>
    <row r="71" spans="1:31" ht="11.25">
      <c r="B71" s="17"/>
      <c r="L71" s="17"/>
    </row>
    <row r="72" spans="1:31" ht="11.25">
      <c r="B72" s="17"/>
      <c r="L72" s="17"/>
    </row>
    <row r="73" spans="1:31" ht="11.25">
      <c r="B73" s="17"/>
      <c r="L73" s="17"/>
    </row>
    <row r="74" spans="1:31" ht="11.25">
      <c r="B74" s="17"/>
      <c r="L74" s="17"/>
    </row>
    <row r="75" spans="1:31" ht="11.25">
      <c r="B75" s="17"/>
      <c r="L75" s="17"/>
    </row>
    <row r="76" spans="1:31" s="2" customFormat="1" ht="12.75">
      <c r="A76" s="29"/>
      <c r="B76" s="30"/>
      <c r="C76" s="29"/>
      <c r="D76" s="42" t="s">
        <v>48</v>
      </c>
      <c r="E76" s="32"/>
      <c r="F76" s="108" t="s">
        <v>49</v>
      </c>
      <c r="G76" s="42" t="s">
        <v>48</v>
      </c>
      <c r="H76" s="32"/>
      <c r="I76" s="109"/>
      <c r="J76" s="110" t="s">
        <v>49</v>
      </c>
      <c r="K76" s="32"/>
      <c r="L76" s="3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4"/>
      <c r="C77" s="45"/>
      <c r="D77" s="45"/>
      <c r="E77" s="45"/>
      <c r="F77" s="45"/>
      <c r="G77" s="45"/>
      <c r="H77" s="45"/>
      <c r="I77" s="112"/>
      <c r="J77" s="45"/>
      <c r="K77" s="45"/>
      <c r="L77" s="3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hidden="1" customHeight="1">
      <c r="A81" s="29"/>
      <c r="B81" s="46"/>
      <c r="C81" s="47"/>
      <c r="D81" s="47"/>
      <c r="E81" s="47"/>
      <c r="F81" s="47"/>
      <c r="G81" s="47"/>
      <c r="H81" s="47"/>
      <c r="I81" s="113"/>
      <c r="J81" s="47"/>
      <c r="K81" s="47"/>
      <c r="L81" s="3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hidden="1" customHeight="1">
      <c r="A82" s="29"/>
      <c r="B82" s="30"/>
      <c r="C82" s="18" t="s">
        <v>81</v>
      </c>
      <c r="D82" s="29"/>
      <c r="E82" s="29"/>
      <c r="F82" s="29"/>
      <c r="G82" s="29"/>
      <c r="H82" s="29"/>
      <c r="I82" s="88"/>
      <c r="J82" s="29"/>
      <c r="K82" s="29"/>
      <c r="L82" s="3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hidden="1" customHeight="1">
      <c r="A83" s="29"/>
      <c r="B83" s="30"/>
      <c r="C83" s="29"/>
      <c r="D83" s="29"/>
      <c r="E83" s="29"/>
      <c r="F83" s="29"/>
      <c r="G83" s="29"/>
      <c r="H83" s="29"/>
      <c r="I83" s="88"/>
      <c r="J83" s="29"/>
      <c r="K83" s="29"/>
      <c r="L83" s="3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hidden="1" customHeight="1">
      <c r="A84" s="29"/>
      <c r="B84" s="30"/>
      <c r="C84" s="24" t="s">
        <v>14</v>
      </c>
      <c r="D84" s="29"/>
      <c r="E84" s="29"/>
      <c r="F84" s="29"/>
      <c r="G84" s="29"/>
      <c r="H84" s="29"/>
      <c r="I84" s="88"/>
      <c r="J84" s="29"/>
      <c r="K84" s="29"/>
      <c r="L84" s="3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hidden="1" customHeight="1">
      <c r="A85" s="29"/>
      <c r="B85" s="30"/>
      <c r="C85" s="29"/>
      <c r="D85" s="29"/>
      <c r="E85" s="198" t="str">
        <f>E7</f>
        <v>Rekonštrukcia atletického areálu v obci Tomášov</v>
      </c>
      <c r="F85" s="222"/>
      <c r="G85" s="222"/>
      <c r="H85" s="222"/>
      <c r="I85" s="88"/>
      <c r="J85" s="29"/>
      <c r="K85" s="29"/>
      <c r="L85" s="3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6.95" hidden="1" customHeight="1">
      <c r="A86" s="29"/>
      <c r="B86" s="30"/>
      <c r="C86" s="29"/>
      <c r="D86" s="29"/>
      <c r="E86" s="29"/>
      <c r="F86" s="29"/>
      <c r="G86" s="29"/>
      <c r="H86" s="29"/>
      <c r="I86" s="88"/>
      <c r="J86" s="29"/>
      <c r="K86" s="29"/>
      <c r="L86" s="3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2" hidden="1" customHeight="1">
      <c r="A87" s="29"/>
      <c r="B87" s="30"/>
      <c r="C87" s="24" t="s">
        <v>18</v>
      </c>
      <c r="D87" s="29"/>
      <c r="E87" s="29"/>
      <c r="F87" s="22" t="str">
        <f>F10</f>
        <v>Tomášov</v>
      </c>
      <c r="G87" s="29"/>
      <c r="H87" s="29"/>
      <c r="I87" s="89" t="s">
        <v>20</v>
      </c>
      <c r="J87" s="52" t="str">
        <f>IF(J10="","",J10)</f>
        <v/>
      </c>
      <c r="K87" s="29"/>
      <c r="L87" s="3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hidden="1" customHeight="1">
      <c r="A88" s="29"/>
      <c r="B88" s="30"/>
      <c r="C88" s="29"/>
      <c r="D88" s="29"/>
      <c r="E88" s="29"/>
      <c r="F88" s="29"/>
      <c r="G88" s="29"/>
      <c r="H88" s="29"/>
      <c r="I88" s="88"/>
      <c r="J88" s="29"/>
      <c r="K88" s="29"/>
      <c r="L88" s="3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5.2" hidden="1" customHeight="1">
      <c r="A89" s="29"/>
      <c r="B89" s="30"/>
      <c r="C89" s="24" t="s">
        <v>22</v>
      </c>
      <c r="D89" s="29"/>
      <c r="E89" s="29"/>
      <c r="F89" s="22" t="str">
        <f>E13</f>
        <v xml:space="preserve"> </v>
      </c>
      <c r="G89" s="29"/>
      <c r="H89" s="29"/>
      <c r="I89" s="89" t="s">
        <v>28</v>
      </c>
      <c r="J89" s="27" t="str">
        <f>E19</f>
        <v xml:space="preserve"> </v>
      </c>
      <c r="K89" s="29"/>
      <c r="L89" s="3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15.2" hidden="1" customHeight="1">
      <c r="A90" s="29"/>
      <c r="B90" s="30"/>
      <c r="C90" s="24" t="s">
        <v>26</v>
      </c>
      <c r="D90" s="29"/>
      <c r="E90" s="29"/>
      <c r="F90" s="22" t="str">
        <f>IF(E16="","",E16)</f>
        <v>Vyplň údaj</v>
      </c>
      <c r="G90" s="29"/>
      <c r="H90" s="29"/>
      <c r="I90" s="89" t="s">
        <v>31</v>
      </c>
      <c r="J90" s="27" t="str">
        <f>E22</f>
        <v xml:space="preserve"> </v>
      </c>
      <c r="K90" s="29"/>
      <c r="L90" s="3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0.35" hidden="1" customHeight="1">
      <c r="A91" s="29"/>
      <c r="B91" s="30"/>
      <c r="C91" s="29"/>
      <c r="D91" s="29"/>
      <c r="E91" s="29"/>
      <c r="F91" s="29"/>
      <c r="G91" s="29"/>
      <c r="H91" s="29"/>
      <c r="I91" s="88"/>
      <c r="J91" s="29"/>
      <c r="K91" s="29"/>
      <c r="L91" s="3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29.25" hidden="1" customHeight="1">
      <c r="A92" s="29"/>
      <c r="B92" s="30"/>
      <c r="C92" s="114" t="s">
        <v>82</v>
      </c>
      <c r="D92" s="100"/>
      <c r="E92" s="100"/>
      <c r="F92" s="100"/>
      <c r="G92" s="100"/>
      <c r="H92" s="100"/>
      <c r="I92" s="115"/>
      <c r="J92" s="116" t="s">
        <v>83</v>
      </c>
      <c r="K92" s="100"/>
      <c r="L92" s="3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hidden="1" customHeight="1">
      <c r="A93" s="29"/>
      <c r="B93" s="30"/>
      <c r="C93" s="29"/>
      <c r="D93" s="29"/>
      <c r="E93" s="29"/>
      <c r="F93" s="29"/>
      <c r="G93" s="29"/>
      <c r="H93" s="29"/>
      <c r="I93" s="88"/>
      <c r="J93" s="29"/>
      <c r="K93" s="29"/>
      <c r="L93" s="3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2.9" hidden="1" customHeight="1">
      <c r="A94" s="29"/>
      <c r="B94" s="30"/>
      <c r="C94" s="117" t="s">
        <v>84</v>
      </c>
      <c r="D94" s="29"/>
      <c r="E94" s="29"/>
      <c r="F94" s="29"/>
      <c r="G94" s="29"/>
      <c r="H94" s="29"/>
      <c r="I94" s="88"/>
      <c r="J94" s="68">
        <f>J116</f>
        <v>0</v>
      </c>
      <c r="K94" s="29"/>
      <c r="L94" s="3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U94" s="14" t="s">
        <v>85</v>
      </c>
    </row>
    <row r="95" spans="1:47" s="9" customFormat="1" ht="24.95" hidden="1" customHeight="1">
      <c r="B95" s="118"/>
      <c r="D95" s="119" t="s">
        <v>86</v>
      </c>
      <c r="E95" s="120"/>
      <c r="F95" s="120"/>
      <c r="G95" s="120"/>
      <c r="H95" s="120"/>
      <c r="I95" s="121"/>
      <c r="J95" s="122">
        <f>J117</f>
        <v>0</v>
      </c>
      <c r="L95" s="118"/>
    </row>
    <row r="96" spans="1:47" s="10" customFormat="1" ht="19.899999999999999" hidden="1" customHeight="1">
      <c r="B96" s="123"/>
      <c r="D96" s="124" t="s">
        <v>87</v>
      </c>
      <c r="E96" s="125"/>
      <c r="F96" s="125"/>
      <c r="G96" s="125"/>
      <c r="H96" s="125"/>
      <c r="I96" s="126"/>
      <c r="J96" s="127">
        <f>J118</f>
        <v>0</v>
      </c>
      <c r="L96" s="123"/>
    </row>
    <row r="97" spans="1:31" s="10" customFormat="1" ht="19.899999999999999" hidden="1" customHeight="1">
      <c r="B97" s="123"/>
      <c r="D97" s="124" t="s">
        <v>88</v>
      </c>
      <c r="E97" s="125"/>
      <c r="F97" s="125"/>
      <c r="G97" s="125"/>
      <c r="H97" s="125"/>
      <c r="I97" s="126"/>
      <c r="J97" s="127">
        <f>J122</f>
        <v>0</v>
      </c>
      <c r="L97" s="123"/>
    </row>
    <row r="98" spans="1:31" s="10" customFormat="1" ht="19.899999999999999" hidden="1" customHeight="1">
      <c r="B98" s="123"/>
      <c r="D98" s="124" t="s">
        <v>89</v>
      </c>
      <c r="E98" s="125"/>
      <c r="F98" s="125"/>
      <c r="G98" s="125"/>
      <c r="H98" s="125"/>
      <c r="I98" s="126"/>
      <c r="J98" s="127">
        <f>J126</f>
        <v>0</v>
      </c>
      <c r="L98" s="123"/>
    </row>
    <row r="99" spans="1:31" s="2" customFormat="1" ht="21.75" hidden="1" customHeight="1">
      <c r="A99" s="29"/>
      <c r="B99" s="30"/>
      <c r="C99" s="29"/>
      <c r="D99" s="29"/>
      <c r="E99" s="29"/>
      <c r="F99" s="29"/>
      <c r="G99" s="29"/>
      <c r="H99" s="29"/>
      <c r="I99" s="88"/>
      <c r="J99" s="29"/>
      <c r="K99" s="29"/>
      <c r="L99" s="3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</row>
    <row r="100" spans="1:31" s="2" customFormat="1" ht="6.95" hidden="1" customHeight="1">
      <c r="A100" s="29"/>
      <c r="B100" s="44"/>
      <c r="C100" s="45"/>
      <c r="D100" s="45"/>
      <c r="E100" s="45"/>
      <c r="F100" s="45"/>
      <c r="G100" s="45"/>
      <c r="H100" s="45"/>
      <c r="I100" s="112"/>
      <c r="J100" s="45"/>
      <c r="K100" s="45"/>
      <c r="L100" s="3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</row>
    <row r="101" spans="1:31" ht="11.25" hidden="1"/>
    <row r="102" spans="1:31" ht="11.25" hidden="1"/>
    <row r="103" spans="1:31" ht="11.25" hidden="1"/>
    <row r="104" spans="1:31" s="2" customFormat="1" ht="6.95" customHeight="1">
      <c r="A104" s="29"/>
      <c r="B104" s="46"/>
      <c r="C104" s="47"/>
      <c r="D104" s="47"/>
      <c r="E104" s="47"/>
      <c r="F104" s="47"/>
      <c r="G104" s="47"/>
      <c r="H104" s="47"/>
      <c r="I104" s="113"/>
      <c r="J104" s="47"/>
      <c r="K104" s="47"/>
      <c r="L104" s="3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</row>
    <row r="105" spans="1:31" s="2" customFormat="1" ht="24.95" customHeight="1">
      <c r="A105" s="29"/>
      <c r="B105" s="30"/>
      <c r="C105" s="18" t="s">
        <v>90</v>
      </c>
      <c r="D105" s="29"/>
      <c r="E105" s="29"/>
      <c r="F105" s="29"/>
      <c r="G105" s="29"/>
      <c r="H105" s="29"/>
      <c r="I105" s="88"/>
      <c r="J105" s="29"/>
      <c r="K105" s="29"/>
      <c r="L105" s="3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</row>
    <row r="106" spans="1:31" s="2" customFormat="1" ht="6.95" customHeight="1">
      <c r="A106" s="29"/>
      <c r="B106" s="30"/>
      <c r="C106" s="29"/>
      <c r="D106" s="29"/>
      <c r="E106" s="29"/>
      <c r="F106" s="29"/>
      <c r="G106" s="29"/>
      <c r="H106" s="29"/>
      <c r="I106" s="88"/>
      <c r="J106" s="29"/>
      <c r="K106" s="29"/>
      <c r="L106" s="3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</row>
    <row r="107" spans="1:31" s="2" customFormat="1" ht="12" customHeight="1">
      <c r="A107" s="29"/>
      <c r="B107" s="30"/>
      <c r="C107" s="24" t="s">
        <v>14</v>
      </c>
      <c r="D107" s="29"/>
      <c r="E107" s="29"/>
      <c r="F107" s="29"/>
      <c r="G107" s="29"/>
      <c r="H107" s="29"/>
      <c r="I107" s="88"/>
      <c r="J107" s="29"/>
      <c r="K107" s="29"/>
      <c r="L107" s="3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</row>
    <row r="108" spans="1:31" s="2" customFormat="1" ht="16.5" customHeight="1">
      <c r="A108" s="29"/>
      <c r="B108" s="30"/>
      <c r="C108" s="29"/>
      <c r="D108" s="29"/>
      <c r="E108" s="198" t="str">
        <f>E7</f>
        <v>Rekonštrukcia atletického areálu v obci Tomášov</v>
      </c>
      <c r="F108" s="222"/>
      <c r="G108" s="222"/>
      <c r="H108" s="222"/>
      <c r="I108" s="88"/>
      <c r="J108" s="29"/>
      <c r="K108" s="29"/>
      <c r="L108" s="3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09" spans="1:31" s="2" customFormat="1" ht="6.95" customHeight="1">
      <c r="A109" s="29"/>
      <c r="B109" s="30"/>
      <c r="C109" s="29"/>
      <c r="D109" s="29"/>
      <c r="E109" s="29"/>
      <c r="F109" s="29"/>
      <c r="G109" s="29"/>
      <c r="H109" s="29"/>
      <c r="I109" s="88"/>
      <c r="J109" s="29"/>
      <c r="K109" s="29"/>
      <c r="L109" s="3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31" s="2" customFormat="1" ht="12" customHeight="1">
      <c r="A110" s="29"/>
      <c r="B110" s="30"/>
      <c r="C110" s="24" t="s">
        <v>18</v>
      </c>
      <c r="D110" s="29"/>
      <c r="E110" s="29"/>
      <c r="F110" s="22" t="str">
        <f>F10</f>
        <v>Tomášov</v>
      </c>
      <c r="G110" s="29"/>
      <c r="H110" s="29"/>
      <c r="I110" s="89" t="s">
        <v>20</v>
      </c>
      <c r="J110" s="52" t="str">
        <f>IF(J10="","",J10)</f>
        <v/>
      </c>
      <c r="K110" s="29"/>
      <c r="L110" s="3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31" s="2" customFormat="1" ht="6.95" customHeight="1">
      <c r="A111" s="29"/>
      <c r="B111" s="30"/>
      <c r="C111" s="29"/>
      <c r="D111" s="29"/>
      <c r="E111" s="29"/>
      <c r="F111" s="29"/>
      <c r="G111" s="29"/>
      <c r="H111" s="29"/>
      <c r="I111" s="88"/>
      <c r="J111" s="29"/>
      <c r="K111" s="29"/>
      <c r="L111" s="3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31" s="2" customFormat="1" ht="15.2" customHeight="1">
      <c r="A112" s="29"/>
      <c r="B112" s="30"/>
      <c r="C112" s="24" t="s">
        <v>22</v>
      </c>
      <c r="D112" s="29"/>
      <c r="E112" s="29"/>
      <c r="F112" s="22" t="str">
        <f>E13</f>
        <v xml:space="preserve"> </v>
      </c>
      <c r="G112" s="29"/>
      <c r="H112" s="29"/>
      <c r="I112" s="89" t="s">
        <v>28</v>
      </c>
      <c r="J112" s="27" t="str">
        <f>E19</f>
        <v xml:space="preserve"> </v>
      </c>
      <c r="K112" s="29"/>
      <c r="L112" s="3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5" s="2" customFormat="1" ht="15.2" customHeight="1">
      <c r="A113" s="29"/>
      <c r="B113" s="30"/>
      <c r="C113" s="24" t="s">
        <v>26</v>
      </c>
      <c r="D113" s="29"/>
      <c r="E113" s="29"/>
      <c r="F113" s="22" t="str">
        <f>IF(E16="","",E16)</f>
        <v>Vyplň údaj</v>
      </c>
      <c r="G113" s="29"/>
      <c r="H113" s="29"/>
      <c r="I113" s="89" t="s">
        <v>31</v>
      </c>
      <c r="J113" s="27" t="str">
        <f>E22</f>
        <v xml:space="preserve"> </v>
      </c>
      <c r="K113" s="29"/>
      <c r="L113" s="3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5" s="2" customFormat="1" ht="10.35" customHeight="1">
      <c r="A114" s="29"/>
      <c r="B114" s="30"/>
      <c r="C114" s="29"/>
      <c r="D114" s="29"/>
      <c r="E114" s="29"/>
      <c r="F114" s="29"/>
      <c r="G114" s="29"/>
      <c r="H114" s="29"/>
      <c r="I114" s="88"/>
      <c r="J114" s="29"/>
      <c r="K114" s="29"/>
      <c r="L114" s="3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5" s="11" customFormat="1" ht="29.25" customHeight="1">
      <c r="A115" s="128"/>
      <c r="B115" s="129"/>
      <c r="C115" s="130" t="s">
        <v>91</v>
      </c>
      <c r="D115" s="131" t="s">
        <v>58</v>
      </c>
      <c r="E115" s="131" t="s">
        <v>54</v>
      </c>
      <c r="F115" s="131" t="s">
        <v>55</v>
      </c>
      <c r="G115" s="131" t="s">
        <v>92</v>
      </c>
      <c r="H115" s="131" t="s">
        <v>93</v>
      </c>
      <c r="I115" s="132" t="s">
        <v>94</v>
      </c>
      <c r="J115" s="133" t="s">
        <v>83</v>
      </c>
      <c r="K115" s="134" t="s">
        <v>95</v>
      </c>
      <c r="L115" s="135"/>
      <c r="M115" s="59" t="s">
        <v>1</v>
      </c>
      <c r="N115" s="60" t="s">
        <v>37</v>
      </c>
      <c r="O115" s="60" t="s">
        <v>96</v>
      </c>
      <c r="P115" s="60" t="s">
        <v>97</v>
      </c>
      <c r="Q115" s="60" t="s">
        <v>98</v>
      </c>
      <c r="R115" s="60" t="s">
        <v>99</v>
      </c>
      <c r="S115" s="60" t="s">
        <v>100</v>
      </c>
      <c r="T115" s="61" t="s">
        <v>101</v>
      </c>
      <c r="U115" s="128"/>
      <c r="V115" s="128"/>
      <c r="W115" s="128"/>
      <c r="X115" s="128"/>
      <c r="Y115" s="128"/>
      <c r="Z115" s="128"/>
      <c r="AA115" s="128"/>
      <c r="AB115" s="128"/>
      <c r="AC115" s="128"/>
      <c r="AD115" s="128"/>
      <c r="AE115" s="128"/>
    </row>
    <row r="116" spans="1:65" s="2" customFormat="1" ht="22.9" customHeight="1">
      <c r="A116" s="29"/>
      <c r="B116" s="30"/>
      <c r="C116" s="66" t="s">
        <v>84</v>
      </c>
      <c r="D116" s="29"/>
      <c r="E116" s="29"/>
      <c r="F116" s="29"/>
      <c r="G116" s="29"/>
      <c r="H116" s="29"/>
      <c r="I116" s="88"/>
      <c r="J116" s="136">
        <f>BK116</f>
        <v>0</v>
      </c>
      <c r="K116" s="29"/>
      <c r="L116" s="30"/>
      <c r="M116" s="62"/>
      <c r="N116" s="53"/>
      <c r="O116" s="63"/>
      <c r="P116" s="137">
        <f>P117</f>
        <v>0</v>
      </c>
      <c r="Q116" s="63"/>
      <c r="R116" s="137">
        <f>R117</f>
        <v>1133.2800999999999</v>
      </c>
      <c r="S116" s="63"/>
      <c r="T116" s="138">
        <f>T117</f>
        <v>19.400000000000002</v>
      </c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  <c r="AT116" s="14" t="s">
        <v>72</v>
      </c>
      <c r="AU116" s="14" t="s">
        <v>85</v>
      </c>
      <c r="BK116" s="139">
        <f>BK117</f>
        <v>0</v>
      </c>
    </row>
    <row r="117" spans="1:65" s="12" customFormat="1" ht="25.9" customHeight="1">
      <c r="B117" s="140"/>
      <c r="D117" s="141" t="s">
        <v>72</v>
      </c>
      <c r="E117" s="142" t="s">
        <v>102</v>
      </c>
      <c r="F117" s="142" t="s">
        <v>103</v>
      </c>
      <c r="I117" s="143"/>
      <c r="J117" s="144">
        <f>BK117</f>
        <v>0</v>
      </c>
      <c r="L117" s="140"/>
      <c r="M117" s="145"/>
      <c r="N117" s="146"/>
      <c r="O117" s="146"/>
      <c r="P117" s="147">
        <f>P118+P122+P126</f>
        <v>0</v>
      </c>
      <c r="Q117" s="146"/>
      <c r="R117" s="147">
        <f>R118+R122+R126</f>
        <v>1133.2800999999999</v>
      </c>
      <c r="S117" s="146"/>
      <c r="T117" s="148">
        <f>T118+T122+T126</f>
        <v>19.400000000000002</v>
      </c>
      <c r="AR117" s="141" t="s">
        <v>78</v>
      </c>
      <c r="AT117" s="149" t="s">
        <v>72</v>
      </c>
      <c r="AU117" s="149" t="s">
        <v>73</v>
      </c>
      <c r="AY117" s="141" t="s">
        <v>104</v>
      </c>
      <c r="BK117" s="150">
        <f>BK118+BK122+BK126</f>
        <v>0</v>
      </c>
    </row>
    <row r="118" spans="1:65" s="12" customFormat="1" ht="22.9" customHeight="1">
      <c r="B118" s="140"/>
      <c r="D118" s="141" t="s">
        <v>72</v>
      </c>
      <c r="E118" s="151" t="s">
        <v>78</v>
      </c>
      <c r="F118" s="151" t="s">
        <v>105</v>
      </c>
      <c r="I118" s="143"/>
      <c r="J118" s="152">
        <f>BK118</f>
        <v>0</v>
      </c>
      <c r="L118" s="140"/>
      <c r="M118" s="145"/>
      <c r="N118" s="146"/>
      <c r="O118" s="146"/>
      <c r="P118" s="147">
        <f>SUM(P119:P121)</f>
        <v>0</v>
      </c>
      <c r="Q118" s="146"/>
      <c r="R118" s="147">
        <f>SUM(R119:R121)</f>
        <v>0</v>
      </c>
      <c r="S118" s="146"/>
      <c r="T118" s="148">
        <f>SUM(T119:T121)</f>
        <v>19.400000000000002</v>
      </c>
      <c r="AR118" s="141" t="s">
        <v>78</v>
      </c>
      <c r="AT118" s="149" t="s">
        <v>72</v>
      </c>
      <c r="AU118" s="149" t="s">
        <v>78</v>
      </c>
      <c r="AY118" s="141" t="s">
        <v>104</v>
      </c>
      <c r="BK118" s="150">
        <f>SUM(BK119:BK121)</f>
        <v>0</v>
      </c>
    </row>
    <row r="119" spans="1:65" s="2" customFormat="1" ht="16.5" customHeight="1">
      <c r="A119" s="29"/>
      <c r="B119" s="153"/>
      <c r="C119" s="154" t="s">
        <v>78</v>
      </c>
      <c r="D119" s="154" t="s">
        <v>106</v>
      </c>
      <c r="E119" s="155" t="s">
        <v>107</v>
      </c>
      <c r="F119" s="156" t="s">
        <v>108</v>
      </c>
      <c r="G119" s="157" t="s">
        <v>109</v>
      </c>
      <c r="H119" s="158">
        <v>485</v>
      </c>
      <c r="I119" s="158"/>
      <c r="J119" s="159">
        <f>ROUND(I119*H119,3)</f>
        <v>0</v>
      </c>
      <c r="K119" s="160"/>
      <c r="L119" s="30"/>
      <c r="M119" s="161" t="s">
        <v>1</v>
      </c>
      <c r="N119" s="162" t="s">
        <v>39</v>
      </c>
      <c r="O119" s="55"/>
      <c r="P119" s="163">
        <f>O119*H119</f>
        <v>0</v>
      </c>
      <c r="Q119" s="163">
        <v>0</v>
      </c>
      <c r="R119" s="163">
        <f>Q119*H119</f>
        <v>0</v>
      </c>
      <c r="S119" s="163">
        <v>0.04</v>
      </c>
      <c r="T119" s="164">
        <f>S119*H119</f>
        <v>19.400000000000002</v>
      </c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R119" s="165" t="s">
        <v>110</v>
      </c>
      <c r="AT119" s="165" t="s">
        <v>106</v>
      </c>
      <c r="AU119" s="165" t="s">
        <v>111</v>
      </c>
      <c r="AY119" s="14" t="s">
        <v>104</v>
      </c>
      <c r="BE119" s="166">
        <f>IF(N119="základná",J119,0)</f>
        <v>0</v>
      </c>
      <c r="BF119" s="166">
        <f>IF(N119="znížená",J119,0)</f>
        <v>0</v>
      </c>
      <c r="BG119" s="166">
        <f>IF(N119="zákl. prenesená",J119,0)</f>
        <v>0</v>
      </c>
      <c r="BH119" s="166">
        <f>IF(N119="zníž. prenesená",J119,0)</f>
        <v>0</v>
      </c>
      <c r="BI119" s="166">
        <f>IF(N119="nulová",J119,0)</f>
        <v>0</v>
      </c>
      <c r="BJ119" s="14" t="s">
        <v>111</v>
      </c>
      <c r="BK119" s="167">
        <f>ROUND(I119*H119,3)</f>
        <v>0</v>
      </c>
      <c r="BL119" s="14" t="s">
        <v>110</v>
      </c>
      <c r="BM119" s="165" t="s">
        <v>112</v>
      </c>
    </row>
    <row r="120" spans="1:65" s="2" customFormat="1" ht="16.5" customHeight="1">
      <c r="A120" s="29"/>
      <c r="B120" s="153"/>
      <c r="C120" s="154" t="s">
        <v>111</v>
      </c>
      <c r="D120" s="154" t="s">
        <v>106</v>
      </c>
      <c r="E120" s="155" t="s">
        <v>113</v>
      </c>
      <c r="F120" s="156" t="s">
        <v>114</v>
      </c>
      <c r="G120" s="157" t="s">
        <v>109</v>
      </c>
      <c r="H120" s="158">
        <v>485</v>
      </c>
      <c r="I120" s="158"/>
      <c r="J120" s="159">
        <f>ROUND(I120*H120,3)</f>
        <v>0</v>
      </c>
      <c r="K120" s="160"/>
      <c r="L120" s="30"/>
      <c r="M120" s="161" t="s">
        <v>1</v>
      </c>
      <c r="N120" s="162" t="s">
        <v>39</v>
      </c>
      <c r="O120" s="55"/>
      <c r="P120" s="163">
        <f>O120*H120</f>
        <v>0</v>
      </c>
      <c r="Q120" s="163">
        <v>0</v>
      </c>
      <c r="R120" s="163">
        <f>Q120*H120</f>
        <v>0</v>
      </c>
      <c r="S120" s="163">
        <v>0</v>
      </c>
      <c r="T120" s="164">
        <f>S120*H120</f>
        <v>0</v>
      </c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R120" s="165" t="s">
        <v>110</v>
      </c>
      <c r="AT120" s="165" t="s">
        <v>106</v>
      </c>
      <c r="AU120" s="165" t="s">
        <v>111</v>
      </c>
      <c r="AY120" s="14" t="s">
        <v>104</v>
      </c>
      <c r="BE120" s="166">
        <f>IF(N120="základná",J120,0)</f>
        <v>0</v>
      </c>
      <c r="BF120" s="166">
        <f>IF(N120="znížená",J120,0)</f>
        <v>0</v>
      </c>
      <c r="BG120" s="166">
        <f>IF(N120="zákl. prenesená",J120,0)</f>
        <v>0</v>
      </c>
      <c r="BH120" s="166">
        <f>IF(N120="zníž. prenesená",J120,0)</f>
        <v>0</v>
      </c>
      <c r="BI120" s="166">
        <f>IF(N120="nulová",J120,0)</f>
        <v>0</v>
      </c>
      <c r="BJ120" s="14" t="s">
        <v>111</v>
      </c>
      <c r="BK120" s="167">
        <f>ROUND(I120*H120,3)</f>
        <v>0</v>
      </c>
      <c r="BL120" s="14" t="s">
        <v>110</v>
      </c>
      <c r="BM120" s="165" t="s">
        <v>115</v>
      </c>
    </row>
    <row r="121" spans="1:65" s="2" customFormat="1" ht="16.5" customHeight="1">
      <c r="A121" s="29"/>
      <c r="B121" s="153"/>
      <c r="C121" s="154" t="s">
        <v>116</v>
      </c>
      <c r="D121" s="154" t="s">
        <v>106</v>
      </c>
      <c r="E121" s="155" t="s">
        <v>117</v>
      </c>
      <c r="F121" s="156" t="s">
        <v>118</v>
      </c>
      <c r="G121" s="157" t="s">
        <v>119</v>
      </c>
      <c r="H121" s="158">
        <v>745</v>
      </c>
      <c r="I121" s="158"/>
      <c r="J121" s="159">
        <f>ROUND(I121*H121,3)</f>
        <v>0</v>
      </c>
      <c r="K121" s="160"/>
      <c r="L121" s="30"/>
      <c r="M121" s="161" t="s">
        <v>1</v>
      </c>
      <c r="N121" s="162" t="s">
        <v>39</v>
      </c>
      <c r="O121" s="55"/>
      <c r="P121" s="163">
        <f>O121*H121</f>
        <v>0</v>
      </c>
      <c r="Q121" s="163">
        <v>0</v>
      </c>
      <c r="R121" s="163">
        <f>Q121*H121</f>
        <v>0</v>
      </c>
      <c r="S121" s="163">
        <v>0</v>
      </c>
      <c r="T121" s="164">
        <f>S121*H121</f>
        <v>0</v>
      </c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R121" s="165" t="s">
        <v>110</v>
      </c>
      <c r="AT121" s="165" t="s">
        <v>106</v>
      </c>
      <c r="AU121" s="165" t="s">
        <v>111</v>
      </c>
      <c r="AY121" s="14" t="s">
        <v>104</v>
      </c>
      <c r="BE121" s="166">
        <f>IF(N121="základná",J121,0)</f>
        <v>0</v>
      </c>
      <c r="BF121" s="166">
        <f>IF(N121="znížená",J121,0)</f>
        <v>0</v>
      </c>
      <c r="BG121" s="166">
        <f>IF(N121="zákl. prenesená",J121,0)</f>
        <v>0</v>
      </c>
      <c r="BH121" s="166">
        <f>IF(N121="zníž. prenesená",J121,0)</f>
        <v>0</v>
      </c>
      <c r="BI121" s="166">
        <f>IF(N121="nulová",J121,0)</f>
        <v>0</v>
      </c>
      <c r="BJ121" s="14" t="s">
        <v>111</v>
      </c>
      <c r="BK121" s="167">
        <f>ROUND(I121*H121,3)</f>
        <v>0</v>
      </c>
      <c r="BL121" s="14" t="s">
        <v>110</v>
      </c>
      <c r="BM121" s="165" t="s">
        <v>120</v>
      </c>
    </row>
    <row r="122" spans="1:65" s="12" customFormat="1" ht="22.9" customHeight="1">
      <c r="B122" s="140"/>
      <c r="D122" s="141" t="s">
        <v>72</v>
      </c>
      <c r="E122" s="151" t="s">
        <v>121</v>
      </c>
      <c r="F122" s="151" t="s">
        <v>122</v>
      </c>
      <c r="I122" s="143"/>
      <c r="J122" s="152">
        <f>BK122</f>
        <v>0</v>
      </c>
      <c r="L122" s="140"/>
      <c r="M122" s="145"/>
      <c r="N122" s="146"/>
      <c r="O122" s="146"/>
      <c r="P122" s="147">
        <f>SUM(P123:P125)</f>
        <v>0</v>
      </c>
      <c r="Q122" s="146"/>
      <c r="R122" s="147">
        <f>SUM(R123:R125)</f>
        <v>1133.2800999999999</v>
      </c>
      <c r="S122" s="146"/>
      <c r="T122" s="148">
        <f>SUM(T123:T125)</f>
        <v>0</v>
      </c>
      <c r="AR122" s="141" t="s">
        <v>78</v>
      </c>
      <c r="AT122" s="149" t="s">
        <v>72</v>
      </c>
      <c r="AU122" s="149" t="s">
        <v>78</v>
      </c>
      <c r="AY122" s="141" t="s">
        <v>104</v>
      </c>
      <c r="BK122" s="150">
        <f>SUM(BK123:BK125)</f>
        <v>0</v>
      </c>
    </row>
    <row r="123" spans="1:65" s="2" customFormat="1" ht="16.5" customHeight="1">
      <c r="A123" s="29"/>
      <c r="B123" s="153"/>
      <c r="C123" s="154" t="s">
        <v>110</v>
      </c>
      <c r="D123" s="154" t="s">
        <v>106</v>
      </c>
      <c r="E123" s="155" t="s">
        <v>123</v>
      </c>
      <c r="F123" s="156" t="s">
        <v>124</v>
      </c>
      <c r="G123" s="157" t="s">
        <v>109</v>
      </c>
      <c r="H123" s="158">
        <v>485</v>
      </c>
      <c r="I123" s="158"/>
      <c r="J123" s="159">
        <f>ROUND(I123*H123,3)</f>
        <v>0</v>
      </c>
      <c r="K123" s="160"/>
      <c r="L123" s="30"/>
      <c r="M123" s="161" t="s">
        <v>1</v>
      </c>
      <c r="N123" s="162" t="s">
        <v>39</v>
      </c>
      <c r="O123" s="55"/>
      <c r="P123" s="163">
        <f>O123*H123</f>
        <v>0</v>
      </c>
      <c r="Q123" s="163">
        <v>9.8530000000000006E-2</v>
      </c>
      <c r="R123" s="163">
        <f>Q123*H123</f>
        <v>47.787050000000001</v>
      </c>
      <c r="S123" s="163">
        <v>0</v>
      </c>
      <c r="T123" s="164">
        <f>S123*H123</f>
        <v>0</v>
      </c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R123" s="165" t="s">
        <v>110</v>
      </c>
      <c r="AT123" s="165" t="s">
        <v>106</v>
      </c>
      <c r="AU123" s="165" t="s">
        <v>111</v>
      </c>
      <c r="AY123" s="14" t="s">
        <v>104</v>
      </c>
      <c r="BE123" s="166">
        <f>IF(N123="základná",J123,0)</f>
        <v>0</v>
      </c>
      <c r="BF123" s="166">
        <f>IF(N123="znížená",J123,0)</f>
        <v>0</v>
      </c>
      <c r="BG123" s="166">
        <f>IF(N123="zákl. prenesená",J123,0)</f>
        <v>0</v>
      </c>
      <c r="BH123" s="166">
        <f>IF(N123="zníž. prenesená",J123,0)</f>
        <v>0</v>
      </c>
      <c r="BI123" s="166">
        <f>IF(N123="nulová",J123,0)</f>
        <v>0</v>
      </c>
      <c r="BJ123" s="14" t="s">
        <v>111</v>
      </c>
      <c r="BK123" s="167">
        <f>ROUND(I123*H123,3)</f>
        <v>0</v>
      </c>
      <c r="BL123" s="14" t="s">
        <v>110</v>
      </c>
      <c r="BM123" s="165" t="s">
        <v>125</v>
      </c>
    </row>
    <row r="124" spans="1:65" s="2" customFormat="1" ht="16.5" customHeight="1">
      <c r="A124" s="29"/>
      <c r="B124" s="153"/>
      <c r="C124" s="168" t="s">
        <v>126</v>
      </c>
      <c r="D124" s="168" t="s">
        <v>127</v>
      </c>
      <c r="E124" s="169" t="s">
        <v>128</v>
      </c>
      <c r="F124" s="170" t="s">
        <v>129</v>
      </c>
      <c r="G124" s="171" t="s">
        <v>130</v>
      </c>
      <c r="H124" s="172">
        <v>970</v>
      </c>
      <c r="I124" s="172"/>
      <c r="J124" s="173">
        <f>ROUND(I124*H124,3)</f>
        <v>0</v>
      </c>
      <c r="K124" s="174"/>
      <c r="L124" s="175"/>
      <c r="M124" s="176" t="s">
        <v>1</v>
      </c>
      <c r="N124" s="177" t="s">
        <v>39</v>
      </c>
      <c r="O124" s="55"/>
      <c r="P124" s="163">
        <f>O124*H124</f>
        <v>0</v>
      </c>
      <c r="Q124" s="163">
        <v>1.15E-2</v>
      </c>
      <c r="R124" s="163">
        <f>Q124*H124</f>
        <v>11.154999999999999</v>
      </c>
      <c r="S124" s="163">
        <v>0</v>
      </c>
      <c r="T124" s="164">
        <f>S124*H124</f>
        <v>0</v>
      </c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R124" s="165" t="s">
        <v>131</v>
      </c>
      <c r="AT124" s="165" t="s">
        <v>127</v>
      </c>
      <c r="AU124" s="165" t="s">
        <v>111</v>
      </c>
      <c r="AY124" s="14" t="s">
        <v>104</v>
      </c>
      <c r="BE124" s="166">
        <f>IF(N124="základná",J124,0)</f>
        <v>0</v>
      </c>
      <c r="BF124" s="166">
        <f>IF(N124="znížená",J124,0)</f>
        <v>0</v>
      </c>
      <c r="BG124" s="166">
        <f>IF(N124="zákl. prenesená",J124,0)</f>
        <v>0</v>
      </c>
      <c r="BH124" s="166">
        <f>IF(N124="zníž. prenesená",J124,0)</f>
        <v>0</v>
      </c>
      <c r="BI124" s="166">
        <f>IF(N124="nulová",J124,0)</f>
        <v>0</v>
      </c>
      <c r="BJ124" s="14" t="s">
        <v>111</v>
      </c>
      <c r="BK124" s="167">
        <f>ROUND(I124*H124,3)</f>
        <v>0</v>
      </c>
      <c r="BL124" s="14" t="s">
        <v>110</v>
      </c>
      <c r="BM124" s="165" t="s">
        <v>132</v>
      </c>
    </row>
    <row r="125" spans="1:65" s="2" customFormat="1" ht="24" customHeight="1">
      <c r="A125" s="29"/>
      <c r="B125" s="153"/>
      <c r="C125" s="154" t="s">
        <v>133</v>
      </c>
      <c r="D125" s="154" t="s">
        <v>106</v>
      </c>
      <c r="E125" s="155" t="s">
        <v>134</v>
      </c>
      <c r="F125" s="156" t="s">
        <v>135</v>
      </c>
      <c r="G125" s="157" t="s">
        <v>109</v>
      </c>
      <c r="H125" s="158">
        <v>485</v>
      </c>
      <c r="I125" s="158"/>
      <c r="J125" s="159">
        <f>ROUND(I125*H125,3)</f>
        <v>0</v>
      </c>
      <c r="K125" s="160"/>
      <c r="L125" s="30"/>
      <c r="M125" s="161" t="s">
        <v>1</v>
      </c>
      <c r="N125" s="162" t="s">
        <v>39</v>
      </c>
      <c r="O125" s="55"/>
      <c r="P125" s="163">
        <f>O125*H125</f>
        <v>0</v>
      </c>
      <c r="Q125" s="163">
        <v>2.2151299999999998</v>
      </c>
      <c r="R125" s="163">
        <f>Q125*H125</f>
        <v>1074.3380499999998</v>
      </c>
      <c r="S125" s="163">
        <v>0</v>
      </c>
      <c r="T125" s="164">
        <f>S125*H125</f>
        <v>0</v>
      </c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R125" s="165" t="s">
        <v>110</v>
      </c>
      <c r="AT125" s="165" t="s">
        <v>106</v>
      </c>
      <c r="AU125" s="165" t="s">
        <v>111</v>
      </c>
      <c r="AY125" s="14" t="s">
        <v>104</v>
      </c>
      <c r="BE125" s="166">
        <f>IF(N125="základná",J125,0)</f>
        <v>0</v>
      </c>
      <c r="BF125" s="166">
        <f>IF(N125="znížená",J125,0)</f>
        <v>0</v>
      </c>
      <c r="BG125" s="166">
        <f>IF(N125="zákl. prenesená",J125,0)</f>
        <v>0</v>
      </c>
      <c r="BH125" s="166">
        <f>IF(N125="zníž. prenesená",J125,0)</f>
        <v>0</v>
      </c>
      <c r="BI125" s="166">
        <f>IF(N125="nulová",J125,0)</f>
        <v>0</v>
      </c>
      <c r="BJ125" s="14" t="s">
        <v>111</v>
      </c>
      <c r="BK125" s="167">
        <f>ROUND(I125*H125,3)</f>
        <v>0</v>
      </c>
      <c r="BL125" s="14" t="s">
        <v>110</v>
      </c>
      <c r="BM125" s="165" t="s">
        <v>136</v>
      </c>
    </row>
    <row r="126" spans="1:65" s="12" customFormat="1" ht="22.9" customHeight="1">
      <c r="B126" s="140"/>
      <c r="D126" s="141" t="s">
        <v>72</v>
      </c>
      <c r="E126" s="151" t="s">
        <v>137</v>
      </c>
      <c r="F126" s="151" t="s">
        <v>138</v>
      </c>
      <c r="I126" s="143"/>
      <c r="J126" s="152">
        <f>BK126</f>
        <v>0</v>
      </c>
      <c r="L126" s="140"/>
      <c r="M126" s="145"/>
      <c r="N126" s="146"/>
      <c r="O126" s="146"/>
      <c r="P126" s="147">
        <f>P127</f>
        <v>0</v>
      </c>
      <c r="Q126" s="146"/>
      <c r="R126" s="147">
        <f>R127</f>
        <v>0</v>
      </c>
      <c r="S126" s="146"/>
      <c r="T126" s="148">
        <f>T127</f>
        <v>0</v>
      </c>
      <c r="AR126" s="141" t="s">
        <v>78</v>
      </c>
      <c r="AT126" s="149" t="s">
        <v>72</v>
      </c>
      <c r="AU126" s="149" t="s">
        <v>78</v>
      </c>
      <c r="AY126" s="141" t="s">
        <v>104</v>
      </c>
      <c r="BK126" s="150">
        <f>BK127</f>
        <v>0</v>
      </c>
    </row>
    <row r="127" spans="1:65" s="2" customFormat="1" ht="16.5" customHeight="1">
      <c r="A127" s="29"/>
      <c r="B127" s="153"/>
      <c r="C127" s="154" t="s">
        <v>139</v>
      </c>
      <c r="D127" s="154" t="s">
        <v>106</v>
      </c>
      <c r="E127" s="155" t="s">
        <v>140</v>
      </c>
      <c r="F127" s="156" t="s">
        <v>141</v>
      </c>
      <c r="G127" s="157" t="s">
        <v>142</v>
      </c>
      <c r="H127" s="158">
        <v>1</v>
      </c>
      <c r="I127" s="158"/>
      <c r="J127" s="159">
        <f>ROUND(I127*H127,3)</f>
        <v>0</v>
      </c>
      <c r="K127" s="160"/>
      <c r="L127" s="30"/>
      <c r="M127" s="178" t="s">
        <v>1</v>
      </c>
      <c r="N127" s="179" t="s">
        <v>39</v>
      </c>
      <c r="O127" s="180"/>
      <c r="P127" s="181">
        <f>O127*H127</f>
        <v>0</v>
      </c>
      <c r="Q127" s="181">
        <v>0</v>
      </c>
      <c r="R127" s="181">
        <f>Q127*H127</f>
        <v>0</v>
      </c>
      <c r="S127" s="181">
        <v>0</v>
      </c>
      <c r="T127" s="182">
        <f>S127*H127</f>
        <v>0</v>
      </c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R127" s="165" t="s">
        <v>110</v>
      </c>
      <c r="AT127" s="165" t="s">
        <v>106</v>
      </c>
      <c r="AU127" s="165" t="s">
        <v>111</v>
      </c>
      <c r="AY127" s="14" t="s">
        <v>104</v>
      </c>
      <c r="BE127" s="166">
        <f>IF(N127="základná",J127,0)</f>
        <v>0</v>
      </c>
      <c r="BF127" s="166">
        <f>IF(N127="znížená",J127,0)</f>
        <v>0</v>
      </c>
      <c r="BG127" s="166">
        <f>IF(N127="zákl. prenesená",J127,0)</f>
        <v>0</v>
      </c>
      <c r="BH127" s="166">
        <f>IF(N127="zníž. prenesená",J127,0)</f>
        <v>0</v>
      </c>
      <c r="BI127" s="166">
        <f>IF(N127="nulová",J127,0)</f>
        <v>0</v>
      </c>
      <c r="BJ127" s="14" t="s">
        <v>111</v>
      </c>
      <c r="BK127" s="167">
        <f>ROUND(I127*H127,3)</f>
        <v>0</v>
      </c>
      <c r="BL127" s="14" t="s">
        <v>110</v>
      </c>
      <c r="BM127" s="165" t="s">
        <v>143</v>
      </c>
    </row>
    <row r="128" spans="1:65" s="2" customFormat="1" ht="6.95" customHeight="1">
      <c r="A128" s="29"/>
      <c r="B128" s="44"/>
      <c r="C128" s="45"/>
      <c r="D128" s="45"/>
      <c r="E128" s="45"/>
      <c r="F128" s="45"/>
      <c r="G128" s="45"/>
      <c r="H128" s="45"/>
      <c r="I128" s="112"/>
      <c r="J128" s="45"/>
      <c r="K128" s="45"/>
      <c r="L128" s="30"/>
      <c r="M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</row>
  </sheetData>
  <autoFilter ref="C115:K127" xr:uid="{00000000-0009-0000-0000-000001000000}"/>
  <mergeCells count="6">
    <mergeCell ref="L2:V2"/>
    <mergeCell ref="E7:H7"/>
    <mergeCell ref="E16:H16"/>
    <mergeCell ref="E25:H25"/>
    <mergeCell ref="E85:H85"/>
    <mergeCell ref="E108:H108"/>
  </mergeCells>
  <pageMargins left="0.39374999999999999" right="0.39374999999999999" top="0.39374999999999999" bottom="0.39374999999999999" header="0" footer="0"/>
  <pageSetup paperSize="9" fitToHeight="100" orientation="portrait" blackAndWhite="1" r:id="rId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4</vt:i4>
      </vt:variant>
    </vt:vector>
  </HeadingPairs>
  <TitlesOfParts>
    <vt:vector size="5" baseType="lpstr">
      <vt:lpstr>80 - OÚ Tomášov - areál Z...</vt:lpstr>
      <vt:lpstr>'80 - OÚ Tomášov - areál Z...'!Názvy_tlače</vt:lpstr>
      <vt:lpstr>'Rekapitulácia stavby'!Názvy_tlače</vt:lpstr>
      <vt:lpstr>'80 - OÚ Tomášov - areál Z...'!Oblasť_tlače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Bazsalovics</dc:creator>
  <cp:lastModifiedBy>OUTOMASOV</cp:lastModifiedBy>
  <dcterms:created xsi:type="dcterms:W3CDTF">2019-09-30T07:21:38Z</dcterms:created>
  <dcterms:modified xsi:type="dcterms:W3CDTF">2019-09-30T08:00:15Z</dcterms:modified>
</cp:coreProperties>
</file>